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675" windowHeight="8970" activeTab="8"/>
  </bookViews>
  <sheets>
    <sheet name="1096-R21" sheetId="1" r:id="rId1"/>
    <sheet name="1096-R15" sheetId="2" r:id="rId2"/>
    <sheet name="1096-R4" sheetId="3" r:id="rId3"/>
    <sheet name="1096-R8" sheetId="4" r:id="rId4"/>
    <sheet name="1230-R26" sheetId="5" r:id="rId5"/>
    <sheet name="1235-R12" sheetId="6" r:id="rId6"/>
    <sheet name="YKDT85-R7" sheetId="7" r:id="rId7"/>
    <sheet name="YKDT86-R20" sheetId="8" r:id="rId8"/>
    <sheet name="YKDT88-R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<sst xmlns="http://schemas.openxmlformats.org/spreadsheetml/2006/main" count="573" uniqueCount="63">
  <si>
    <t>n=6</t>
  </si>
  <si>
    <t>n=4</t>
  </si>
  <si>
    <t>n=3</t>
  </si>
  <si>
    <t>n=2</t>
  </si>
  <si>
    <t>MgO</t>
  </si>
  <si>
    <t>Al2O3</t>
  </si>
  <si>
    <t>SiO2</t>
  </si>
  <si>
    <t>CaO</t>
  </si>
  <si>
    <t>TiO2</t>
  </si>
  <si>
    <t>MnO</t>
  </si>
  <si>
    <t>FeO</t>
  </si>
  <si>
    <t>Total</t>
  </si>
  <si>
    <t>Mg</t>
  </si>
  <si>
    <t>Al</t>
  </si>
  <si>
    <t>Si</t>
  </si>
  <si>
    <t>Ca</t>
  </si>
  <si>
    <t>Ti</t>
  </si>
  <si>
    <t>Mn</t>
  </si>
  <si>
    <t>Fe2</t>
  </si>
  <si>
    <t>Sum</t>
  </si>
  <si>
    <t>1096-R21</t>
  </si>
  <si>
    <t>Fo</t>
  </si>
  <si>
    <t>Fa</t>
  </si>
  <si>
    <t>Te</t>
  </si>
  <si>
    <t>ol</t>
  </si>
  <si>
    <t>1096-R15</t>
  </si>
  <si>
    <t>1096-R8</t>
  </si>
  <si>
    <t>rim</t>
  </si>
  <si>
    <t>n=18</t>
  </si>
  <si>
    <t>n=1</t>
  </si>
  <si>
    <t>core</t>
  </si>
  <si>
    <t>small ol</t>
  </si>
  <si>
    <t>1235-R12</t>
  </si>
  <si>
    <t>1230-R26</t>
  </si>
  <si>
    <t>YKDT85-R7</t>
  </si>
  <si>
    <t>YKDT86-R20</t>
  </si>
  <si>
    <t>YKDT88-R1</t>
  </si>
  <si>
    <t>Average</t>
  </si>
  <si>
    <t>1 σ</t>
  </si>
  <si>
    <t>Number of analyses</t>
  </si>
  <si>
    <t>n=7</t>
  </si>
  <si>
    <t>n=8</t>
  </si>
  <si>
    <t>n=5</t>
  </si>
  <si>
    <t>olivine</t>
  </si>
  <si>
    <t>Coarser diabase</t>
  </si>
  <si>
    <t>Microcrystallized basalt</t>
  </si>
  <si>
    <t xml:space="preserve">strongly destabilized </t>
  </si>
  <si>
    <t>with a dark rim</t>
  </si>
  <si>
    <t>groundmass</t>
  </si>
  <si>
    <t xml:space="preserve">skeletal </t>
  </si>
  <si>
    <t>large xenocrystic</t>
  </si>
  <si>
    <t>xenocrystic ol</t>
  </si>
  <si>
    <t>SEMFR</t>
  </si>
  <si>
    <t>average ol</t>
  </si>
  <si>
    <t>Table 2D.3: Mean olivine composition of Shinkai Dive 1096 lavas, sample R21. Fo: Fosterite content of the measured olivine. n: number of analyses realized. Ol: olivine.</t>
  </si>
  <si>
    <t>Table 2D.3: Mean olivine composition of Shinkai Dive 1096 lavas, sample R15. Fo: Fosterite content of the measured olivine. n: number of analyses realized. Ol: olivine.</t>
  </si>
  <si>
    <t>Table 2D.3: Mean olivine composition of Shinkai Dive 1096 lavas, sample R4. Fo: Fosterite content of the measured olivine. n: number of analyses realized. Ol: olivine.</t>
  </si>
  <si>
    <t>Table 2D.3: Mean olivine composition of Shinkai Dive 1096 lavas, sample R8. Fo: Fosterite content of the measured olivine. n: number of analyses realized. Ol: olivine.</t>
  </si>
  <si>
    <t>Table 2D.3: Mean olivine composition of Shinkai Dive 1230 lavas, sample R26. Fo: Fosterite content of the measured olivine. n: number of analyses realized. Ol: olivine.</t>
  </si>
  <si>
    <t>Table 2D.3: Mean olivine composition of Shinkai Dive 1235 lavas, sample R12. Fo: Fosterite content of the measured olivine. n: number of analyses realized. Ol: olivine.</t>
  </si>
  <si>
    <t>Table 2D.3: Mean olivine composition of YKDT-85 deep-tow dredge, sample R7. Fo: Fosterite content of the measured olivine. n: number of analyses realized. Ol: olivine.</t>
  </si>
  <si>
    <t>Table 2D.3: Mean olivine composition of YKDT-86 deep-tow dredge, sample R20. Fo: Fosterite content of the measured olivine. n: number of analyses realized. Ol: olivine.</t>
  </si>
  <si>
    <t>Table 2D.3: Mean olivine composition of YKDT-88 deep-tow dredge, sample R1. Fo: Fosterite content of the measured olivine. n: number of analyses realized. Ol: olivine.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</si>
</sst>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[$€-2]* #,##0.00_);_([$€-2]* \(#,##0.00\);_([$€-2]* &quot;-&quot;??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a\UTD\Marianas\geochemistry\Julia%20data\probe\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96R21"/>
      <sheetName val="1096-R21bis"/>
      <sheetName val="1096R15"/>
      <sheetName val="1096R8"/>
      <sheetName val="1096R4"/>
      <sheetName val="1230-R26"/>
      <sheetName val="1235-R12"/>
      <sheetName val="YKDT85-R7"/>
      <sheetName val="YKDT86-R20"/>
      <sheetName val="YKDT88-R1"/>
      <sheetName val="YKDT88-R1bis"/>
      <sheetName val="YKDT88-R2"/>
      <sheetName val="163"/>
      <sheetName val="Feuil6"/>
      <sheetName val="Feuil5"/>
      <sheetName val="Feuil4"/>
      <sheetName val="973"/>
      <sheetName val="Mariana peridotite"/>
      <sheetName val="Feuil3"/>
      <sheetName val="Feuil2"/>
      <sheetName val="Feuil1"/>
    </sheetNames>
    <sheetDataSet>
      <sheetData sheetId="4">
        <row r="6">
          <cell r="A6" t="str">
            <v>1096-R4</v>
          </cell>
        </row>
        <row r="14">
          <cell r="A14" t="str">
            <v>MgO</v>
          </cell>
          <cell r="C14">
            <v>40.541</v>
          </cell>
          <cell r="D14">
            <v>40.127</v>
          </cell>
          <cell r="E14">
            <v>40.202</v>
          </cell>
          <cell r="F14">
            <v>39.523</v>
          </cell>
          <cell r="G14">
            <v>40.112</v>
          </cell>
          <cell r="H14">
            <v>40.19</v>
          </cell>
          <cell r="I14">
            <v>40.185</v>
          </cell>
          <cell r="K14">
            <v>40.913</v>
          </cell>
          <cell r="L14">
            <v>39.557</v>
          </cell>
          <cell r="M14">
            <v>41.599</v>
          </cell>
          <cell r="N14">
            <v>43.237</v>
          </cell>
          <cell r="O14">
            <v>43.846</v>
          </cell>
          <cell r="P14">
            <v>42.171</v>
          </cell>
          <cell r="Q14">
            <v>41.455</v>
          </cell>
          <cell r="R14">
            <v>40.435</v>
          </cell>
          <cell r="S14">
            <v>40.556</v>
          </cell>
          <cell r="T14">
            <v>40.432</v>
          </cell>
          <cell r="U14">
            <v>39.437</v>
          </cell>
          <cell r="V14">
            <v>41.24</v>
          </cell>
          <cell r="W14">
            <v>41.022</v>
          </cell>
          <cell r="X14">
            <v>40.807</v>
          </cell>
        </row>
        <row r="15">
          <cell r="A15" t="str">
            <v>Al2O3</v>
          </cell>
          <cell r="C15">
            <v>0.015</v>
          </cell>
          <cell r="D15">
            <v>0.038</v>
          </cell>
          <cell r="E15">
            <v>0.021</v>
          </cell>
          <cell r="F15">
            <v>0.023</v>
          </cell>
          <cell r="G15">
            <v>0.026</v>
          </cell>
          <cell r="H15">
            <v>0.034</v>
          </cell>
          <cell r="I15">
            <v>0.049</v>
          </cell>
          <cell r="K15">
            <v>0</v>
          </cell>
          <cell r="L15">
            <v>0.025</v>
          </cell>
          <cell r="M15">
            <v>0.032</v>
          </cell>
          <cell r="N15">
            <v>0.04</v>
          </cell>
          <cell r="O15">
            <v>0.036</v>
          </cell>
          <cell r="P15">
            <v>0.06</v>
          </cell>
          <cell r="Q15">
            <v>0.026</v>
          </cell>
          <cell r="R15">
            <v>0.026</v>
          </cell>
          <cell r="S15">
            <v>0</v>
          </cell>
          <cell r="T15">
            <v>0</v>
          </cell>
          <cell r="U15">
            <v>0.025</v>
          </cell>
          <cell r="V15">
            <v>0.025</v>
          </cell>
          <cell r="W15">
            <v>0.168</v>
          </cell>
          <cell r="X15">
            <v>0.363</v>
          </cell>
        </row>
        <row r="16">
          <cell r="A16" t="str">
            <v>SiO2</v>
          </cell>
          <cell r="C16">
            <v>38.351</v>
          </cell>
          <cell r="D16">
            <v>38.496</v>
          </cell>
          <cell r="E16">
            <v>38.633</v>
          </cell>
          <cell r="F16">
            <v>38.188</v>
          </cell>
          <cell r="G16">
            <v>38.287</v>
          </cell>
          <cell r="H16">
            <v>38.415</v>
          </cell>
          <cell r="I16">
            <v>37.624</v>
          </cell>
          <cell r="K16">
            <v>37.893</v>
          </cell>
          <cell r="L16">
            <v>37.93</v>
          </cell>
          <cell r="M16">
            <v>38.603</v>
          </cell>
          <cell r="N16">
            <v>38.986</v>
          </cell>
          <cell r="O16">
            <v>39.196</v>
          </cell>
          <cell r="P16">
            <v>38.809</v>
          </cell>
          <cell r="Q16">
            <v>38.576</v>
          </cell>
          <cell r="R16">
            <v>38.043</v>
          </cell>
          <cell r="S16">
            <v>37.987</v>
          </cell>
          <cell r="T16">
            <v>38.276</v>
          </cell>
          <cell r="U16">
            <v>37.859</v>
          </cell>
          <cell r="V16">
            <v>38.612</v>
          </cell>
          <cell r="W16">
            <v>38.248</v>
          </cell>
          <cell r="X16">
            <v>38.503</v>
          </cell>
        </row>
        <row r="21">
          <cell r="A21" t="str">
            <v>TiO2</v>
          </cell>
          <cell r="C21">
            <v>0.013</v>
          </cell>
          <cell r="D21">
            <v>0.017</v>
          </cell>
          <cell r="E21">
            <v>0.002</v>
          </cell>
          <cell r="F21">
            <v>0.003</v>
          </cell>
          <cell r="G21">
            <v>0.015</v>
          </cell>
          <cell r="H21">
            <v>0.023</v>
          </cell>
          <cell r="I21">
            <v>0.035</v>
          </cell>
          <cell r="K21">
            <v>0.028</v>
          </cell>
          <cell r="L21">
            <v>0.013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0.003</v>
          </cell>
          <cell r="R21">
            <v>0.015</v>
          </cell>
          <cell r="S21">
            <v>0.03</v>
          </cell>
          <cell r="T21">
            <v>0.03</v>
          </cell>
          <cell r="U21">
            <v>0.042</v>
          </cell>
          <cell r="V21">
            <v>0.03</v>
          </cell>
          <cell r="W21">
            <v>0.02</v>
          </cell>
          <cell r="X21">
            <v>0.042</v>
          </cell>
        </row>
        <row r="23">
          <cell r="A23" t="str">
            <v>MnO</v>
          </cell>
          <cell r="C23">
            <v>0.347</v>
          </cell>
          <cell r="D23">
            <v>0.391</v>
          </cell>
          <cell r="E23">
            <v>0.387</v>
          </cell>
          <cell r="F23">
            <v>0.35</v>
          </cell>
          <cell r="G23">
            <v>0.367</v>
          </cell>
          <cell r="H23">
            <v>0.351</v>
          </cell>
          <cell r="I23">
            <v>0.271</v>
          </cell>
          <cell r="K23">
            <v>0.42</v>
          </cell>
          <cell r="L23">
            <v>0.4</v>
          </cell>
          <cell r="M23">
            <v>0.306</v>
          </cell>
          <cell r="N23">
            <v>0.32</v>
          </cell>
          <cell r="O23">
            <v>0.278</v>
          </cell>
          <cell r="P23">
            <v>0.36</v>
          </cell>
          <cell r="Q23">
            <v>0.395</v>
          </cell>
          <cell r="R23">
            <v>0.358</v>
          </cell>
          <cell r="S23">
            <v>0.347</v>
          </cell>
          <cell r="T23">
            <v>0.356</v>
          </cell>
          <cell r="U23">
            <v>0.487</v>
          </cell>
          <cell r="V23">
            <v>0.281</v>
          </cell>
          <cell r="W23">
            <v>0.391</v>
          </cell>
          <cell r="X23">
            <v>0.355</v>
          </cell>
        </row>
        <row r="24">
          <cell r="A24" t="str">
            <v>FeO</v>
          </cell>
          <cell r="C24">
            <v>21.199</v>
          </cell>
          <cell r="D24">
            <v>21.46</v>
          </cell>
          <cell r="E24">
            <v>20.708</v>
          </cell>
          <cell r="F24">
            <v>21.635</v>
          </cell>
          <cell r="G24">
            <v>22.021</v>
          </cell>
          <cell r="H24">
            <v>21.857</v>
          </cell>
          <cell r="I24">
            <v>21.686</v>
          </cell>
          <cell r="K24">
            <v>21.444</v>
          </cell>
          <cell r="L24">
            <v>21.977</v>
          </cell>
          <cell r="M24">
            <v>20.285</v>
          </cell>
          <cell r="N24">
            <v>18.145</v>
          </cell>
          <cell r="O24">
            <v>18.088</v>
          </cell>
          <cell r="P24">
            <v>20.526</v>
          </cell>
          <cell r="Q24">
            <v>20.553</v>
          </cell>
          <cell r="R24">
            <v>21.289</v>
          </cell>
          <cell r="S24">
            <v>21.76</v>
          </cell>
          <cell r="T24">
            <v>22.449</v>
          </cell>
          <cell r="U24">
            <v>21.781</v>
          </cell>
          <cell r="V24">
            <v>21.226</v>
          </cell>
          <cell r="W24">
            <v>21.79</v>
          </cell>
          <cell r="X24">
            <v>21.438</v>
          </cell>
        </row>
        <row r="26">
          <cell r="A26" t="str">
            <v>Total</v>
          </cell>
          <cell r="C26">
            <v>100.692</v>
          </cell>
          <cell r="D26">
            <v>100.842</v>
          </cell>
          <cell r="E26">
            <v>100.253</v>
          </cell>
          <cell r="F26">
            <v>100.025</v>
          </cell>
          <cell r="G26">
            <v>101.128</v>
          </cell>
          <cell r="H26">
            <v>101.168</v>
          </cell>
          <cell r="I26">
            <v>100.126</v>
          </cell>
          <cell r="K26">
            <v>100.971</v>
          </cell>
          <cell r="L26">
            <v>100.192</v>
          </cell>
          <cell r="M26">
            <v>101.053</v>
          </cell>
          <cell r="N26">
            <v>101.058</v>
          </cell>
          <cell r="O26">
            <v>101.685</v>
          </cell>
          <cell r="P26">
            <v>102.184</v>
          </cell>
          <cell r="Q26">
            <v>101.398</v>
          </cell>
          <cell r="R26">
            <v>100.558</v>
          </cell>
          <cell r="S26">
            <v>100.935</v>
          </cell>
          <cell r="T26">
            <v>101.77</v>
          </cell>
          <cell r="U26">
            <v>99.941</v>
          </cell>
          <cell r="V26">
            <v>101.731</v>
          </cell>
          <cell r="W26">
            <v>101.882</v>
          </cell>
          <cell r="X26">
            <v>101.722</v>
          </cell>
        </row>
        <row r="92">
          <cell r="A92" t="str">
            <v>Mg</v>
          </cell>
          <cell r="C92">
            <v>1.5487632661883066</v>
          </cell>
          <cell r="D92">
            <v>1.5342378780825077</v>
          </cell>
          <cell r="E92">
            <v>1.5428621895689685</v>
          </cell>
          <cell r="F92">
            <v>1.5258738237743845</v>
          </cell>
          <cell r="G92">
            <v>1.5309885835843053</v>
          </cell>
          <cell r="H92">
            <v>1.5327753701634883</v>
          </cell>
          <cell r="I92">
            <v>1.5456499998910709</v>
          </cell>
          <cell r="K92">
            <v>1.5576176171931364</v>
          </cell>
          <cell r="L92">
            <v>1.5256365541947086</v>
          </cell>
          <cell r="M92">
            <v>1.5751127716894524</v>
          </cell>
          <cell r="N92">
            <v>1.6213195388381916</v>
          </cell>
          <cell r="O92">
            <v>1.6311651902632225</v>
          </cell>
          <cell r="P92">
            <v>1.5784900303702893</v>
          </cell>
          <cell r="Q92">
            <v>1.5670029375775665</v>
          </cell>
          <cell r="R92">
            <v>1.5473428586123024</v>
          </cell>
          <cell r="S92">
            <v>1.546827097119295</v>
          </cell>
          <cell r="T92">
            <v>1.5333157680463712</v>
          </cell>
          <cell r="U92">
            <v>1.5249138921500254</v>
          </cell>
          <cell r="V92">
            <v>1.554888035948811</v>
          </cell>
          <cell r="W92">
            <v>1.548435878668887</v>
          </cell>
          <cell r="X92">
            <v>1.5431679431874272</v>
          </cell>
        </row>
        <row r="93">
          <cell r="A93" t="str">
            <v>Al</v>
          </cell>
          <cell r="C93">
            <v>0.00045303214505648903</v>
          </cell>
          <cell r="D93">
            <v>0.001148647528370653</v>
          </cell>
          <cell r="E93">
            <v>0.0006371562516348798</v>
          </cell>
          <cell r="F93">
            <v>0.000702010703077149</v>
          </cell>
          <cell r="G93">
            <v>0.0007845455451156033</v>
          </cell>
          <cell r="H93">
            <v>0.001025148076523051</v>
          </cell>
          <cell r="I93">
            <v>0.001490014321337643</v>
          </cell>
          <cell r="K93">
            <v>0</v>
          </cell>
          <cell r="L93">
            <v>0.0007622807003551116</v>
          </cell>
          <cell r="M93">
            <v>0.000957912670213353</v>
          </cell>
          <cell r="N93">
            <v>0.0011858239899564457</v>
          </cell>
          <cell r="O93">
            <v>0.0010588090463334713</v>
          </cell>
          <cell r="P93">
            <v>0.0017755232809229626</v>
          </cell>
          <cell r="Q93">
            <v>0.0007769863982778942</v>
          </cell>
          <cell r="R93">
            <v>0.0007865921945107979</v>
          </cell>
          <cell r="S93">
            <v>0</v>
          </cell>
          <cell r="T93">
            <v>0</v>
          </cell>
          <cell r="U93">
            <v>0.0007642380141857798</v>
          </cell>
          <cell r="V93">
            <v>0.0007451910857698046</v>
          </cell>
          <cell r="W93">
            <v>0.005013405744500022</v>
          </cell>
          <cell r="X93">
            <v>0.010852563286759355</v>
          </cell>
        </row>
        <row r="94">
          <cell r="A94" t="str">
            <v>Si</v>
          </cell>
          <cell r="C94">
            <v>0.9827854756768292</v>
          </cell>
          <cell r="D94">
            <v>0.9873316721977147</v>
          </cell>
          <cell r="E94">
            <v>0.9945562829901116</v>
          </cell>
          <cell r="F94">
            <v>0.9889790430360292</v>
          </cell>
          <cell r="G94">
            <v>0.9802580745367901</v>
          </cell>
          <cell r="H94">
            <v>0.9827720552401527</v>
          </cell>
          <cell r="I94">
            <v>0.970741520660448</v>
          </cell>
          <cell r="K94">
            <v>0.9677205619903446</v>
          </cell>
          <cell r="L94">
            <v>0.981300535124887</v>
          </cell>
          <cell r="M94">
            <v>0.9804857213522196</v>
          </cell>
          <cell r="N94">
            <v>0.98064811213366</v>
          </cell>
          <cell r="O94">
            <v>0.9781403366638509</v>
          </cell>
          <cell r="P94">
            <v>0.9744327020084672</v>
          </cell>
          <cell r="Q94">
            <v>0.9781411696629332</v>
          </cell>
          <cell r="R94">
            <v>0.9765518770976527</v>
          </cell>
          <cell r="S94">
            <v>0.9718810365615701</v>
          </cell>
          <cell r="T94">
            <v>0.9736982233974774</v>
          </cell>
          <cell r="U94">
            <v>0.9819786450011844</v>
          </cell>
          <cell r="V94">
            <v>0.976549399394187</v>
          </cell>
          <cell r="W94">
            <v>0.9684486110105213</v>
          </cell>
          <cell r="X94">
            <v>0.9767075587012631</v>
          </cell>
        </row>
        <row r="98">
          <cell r="A98" t="str">
            <v>Ca</v>
          </cell>
          <cell r="C98">
            <v>0.005601055187101074</v>
          </cell>
          <cell r="D98">
            <v>0.005880562687143663</v>
          </cell>
          <cell r="E98">
            <v>0.005350942801625788</v>
          </cell>
          <cell r="F98">
            <v>0.005854641106043245</v>
          </cell>
          <cell r="G98">
            <v>0.006994987100556939</v>
          </cell>
          <cell r="H98">
            <v>0.006441358504213153</v>
          </cell>
          <cell r="I98">
            <v>0.0067174208979655006</v>
          </cell>
          <cell r="K98">
            <v>0.005964926823227759</v>
          </cell>
          <cell r="L98">
            <v>0.006735705863608875</v>
          </cell>
          <cell r="M98">
            <v>0.005823601342582644</v>
          </cell>
          <cell r="N98">
            <v>0.005955996574369836</v>
          </cell>
          <cell r="O98">
            <v>0.005133555905364658</v>
          </cell>
          <cell r="P98">
            <v>0.005111291462731698</v>
          </cell>
          <cell r="Q98">
            <v>0.0056507400372332005</v>
          </cell>
          <cell r="R98">
            <v>0.007205755147532045</v>
          </cell>
          <cell r="S98">
            <v>0.005866100946630033</v>
          </cell>
          <cell r="T98">
            <v>0.004906004974755412</v>
          </cell>
          <cell r="U98">
            <v>0.007308803752438002</v>
          </cell>
          <cell r="V98">
            <v>0.005771772048303525</v>
          </cell>
          <cell r="W98">
            <v>0.004855998326091206</v>
          </cell>
          <cell r="X98">
            <v>0.004647546430990282</v>
          </cell>
        </row>
        <row r="99">
          <cell r="A99" t="str">
            <v>Ti</v>
          </cell>
          <cell r="C99">
            <v>0.0002505221547275507</v>
          </cell>
          <cell r="D99">
            <v>0.0003278816664339662</v>
          </cell>
          <cell r="E99">
            <v>3.871878102984467E-05</v>
          </cell>
          <cell r="F99">
            <v>5.842546516406792E-05</v>
          </cell>
          <cell r="G99">
            <v>0.00028880259970551924</v>
          </cell>
          <cell r="H99">
            <v>0.000442487031324782</v>
          </cell>
          <cell r="I99">
            <v>0.0006790901536064432</v>
          </cell>
          <cell r="K99">
            <v>0.0005377368015111665</v>
          </cell>
          <cell r="L99">
            <v>0.0002529200706537638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5.720399361274024E-05</v>
          </cell>
          <cell r="R99">
            <v>0.00028955600104684084</v>
          </cell>
          <cell r="S99">
            <v>0.0005771917505313221</v>
          </cell>
          <cell r="T99">
            <v>0.0005739047715804215</v>
          </cell>
          <cell r="U99">
            <v>0.0008192245236082873</v>
          </cell>
          <cell r="V99">
            <v>0.000570576556466523</v>
          </cell>
          <cell r="W99">
            <v>0.00038081898815437175</v>
          </cell>
          <cell r="X99">
            <v>0.00080119829973273</v>
          </cell>
        </row>
        <row r="101">
          <cell r="A101" t="str">
            <v>Mn</v>
          </cell>
          <cell r="C101">
            <v>0.007531773495463858</v>
          </cell>
          <cell r="D101">
            <v>0.008493955076894644</v>
          </cell>
          <cell r="E101">
            <v>0.008438546259492353</v>
          </cell>
          <cell r="F101">
            <v>0.007677396289394076</v>
          </cell>
          <cell r="G101">
            <v>0.007958677259367594</v>
          </cell>
          <cell r="H101">
            <v>0.007605798529078353</v>
          </cell>
          <cell r="I101">
            <v>0.005922344548818296</v>
          </cell>
          <cell r="K101">
            <v>0.009085022531819687</v>
          </cell>
          <cell r="L101">
            <v>0.008765262434484897</v>
          </cell>
          <cell r="M101">
            <v>0.0065830534666063015</v>
          </cell>
          <cell r="N101">
            <v>0.006817736870574132</v>
          </cell>
          <cell r="O101">
            <v>0.005876110511178348</v>
          </cell>
          <cell r="P101">
            <v>0.007656100719481042</v>
          </cell>
          <cell r="Q101">
            <v>0.008483346000473261</v>
          </cell>
          <cell r="R101">
            <v>0.0077837580475987695</v>
          </cell>
          <cell r="S101">
            <v>0.007519575521685855</v>
          </cell>
          <cell r="T101">
            <v>0.007670674760480706</v>
          </cell>
          <cell r="U101">
            <v>0.010699108835552643</v>
          </cell>
          <cell r="V101">
            <v>0.006019549344311975</v>
          </cell>
          <cell r="W101">
            <v>0.00838552670859284</v>
          </cell>
          <cell r="X101">
            <v>0.007627532585837697</v>
          </cell>
        </row>
        <row r="102">
          <cell r="A102" t="str">
            <v>Fe2</v>
          </cell>
          <cell r="C102">
            <v>0.45431116054714926</v>
          </cell>
          <cell r="D102">
            <v>0.4602917328773539</v>
          </cell>
          <cell r="E102">
            <v>0.4458256809478567</v>
          </cell>
          <cell r="F102">
            <v>0.4685684774285127</v>
          </cell>
          <cell r="G102">
            <v>0.47150046022064657</v>
          </cell>
          <cell r="H102">
            <v>0.467625846892478</v>
          </cell>
          <cell r="I102">
            <v>0.4679226710167205</v>
          </cell>
          <cell r="K102">
            <v>0.45798660031167177</v>
          </cell>
          <cell r="L102">
            <v>0.4754924168055037</v>
          </cell>
          <cell r="M102">
            <v>0.4308749268901761</v>
          </cell>
          <cell r="N102">
            <v>0.38169589095508627</v>
          </cell>
          <cell r="O102">
            <v>0.3774904448494013</v>
          </cell>
          <cell r="P102">
            <v>0.43100242801966643</v>
          </cell>
          <cell r="Q102">
            <v>0.4358284350750251</v>
          </cell>
          <cell r="R102">
            <v>0.4570164346003135</v>
          </cell>
          <cell r="S102">
            <v>0.46557858544746367</v>
          </cell>
          <cell r="T102">
            <v>0.47758516235057424</v>
          </cell>
          <cell r="U102">
            <v>0.47246181494293593</v>
          </cell>
          <cell r="V102">
            <v>0.44894803355321555</v>
          </cell>
          <cell r="W102">
            <v>0.46140370145241105</v>
          </cell>
          <cell r="X102">
            <v>0.4547893017510351</v>
          </cell>
        </row>
        <row r="105">
          <cell r="A105" t="str">
            <v>Sum</v>
          </cell>
          <cell r="C105">
            <v>3</v>
          </cell>
          <cell r="D105">
            <v>3</v>
          </cell>
          <cell r="E105">
            <v>2.999999999999999</v>
          </cell>
          <cell r="F105">
            <v>3</v>
          </cell>
          <cell r="G105">
            <v>3.000000000000001</v>
          </cell>
          <cell r="H105">
            <v>2.9999999999999996</v>
          </cell>
          <cell r="I105">
            <v>3</v>
          </cell>
          <cell r="K105">
            <v>3</v>
          </cell>
          <cell r="L105">
            <v>3</v>
          </cell>
          <cell r="M105">
            <v>2.9999999999999996</v>
          </cell>
          <cell r="N105">
            <v>2.9999999999999996</v>
          </cell>
          <cell r="O105">
            <v>3</v>
          </cell>
          <cell r="P105">
            <v>3.0000000000000004</v>
          </cell>
          <cell r="Q105">
            <v>2.9999999999999996</v>
          </cell>
          <cell r="R105">
            <v>2.999999999999999</v>
          </cell>
          <cell r="S105">
            <v>2.9999999999999996</v>
          </cell>
          <cell r="T105">
            <v>3</v>
          </cell>
          <cell r="U105">
            <v>3.0000000000000004</v>
          </cell>
          <cell r="V105">
            <v>2.9999999999999996</v>
          </cell>
          <cell r="W105">
            <v>3.0000000000000004</v>
          </cell>
          <cell r="X105">
            <v>2.9999999999999996</v>
          </cell>
        </row>
        <row r="112">
          <cell r="A112" t="str">
            <v>Fo</v>
          </cell>
          <cell r="C112">
            <v>77.02966727201128</v>
          </cell>
          <cell r="D112">
            <v>76.5960972250665</v>
          </cell>
          <cell r="E112">
            <v>77.25410753213087</v>
          </cell>
          <cell r="F112">
            <v>76.21291702417105</v>
          </cell>
          <cell r="G112">
            <v>76.15162371761693</v>
          </cell>
          <cell r="H112">
            <v>76.33316807495842</v>
          </cell>
          <cell r="I112">
            <v>76.53646025670422</v>
          </cell>
          <cell r="K112">
            <v>76.93119449604811</v>
          </cell>
          <cell r="L112">
            <v>75.9063103329351</v>
          </cell>
          <cell r="M112">
            <v>78.2637216648405</v>
          </cell>
          <cell r="N112">
            <v>80.66935931450672</v>
          </cell>
          <cell r="O112">
            <v>80.96994221146564</v>
          </cell>
          <cell r="P112">
            <v>78.25353384319827</v>
          </cell>
          <cell r="Q112">
            <v>77.90938549025064</v>
          </cell>
          <cell r="R112">
            <v>76.90024114553854</v>
          </cell>
          <cell r="S112">
            <v>76.57843234175577</v>
          </cell>
          <cell r="T112">
            <v>75.9604348009636</v>
          </cell>
          <cell r="U112">
            <v>75.93909749049466</v>
          </cell>
          <cell r="V112">
            <v>77.36317083519265</v>
          </cell>
          <cell r="W112">
            <v>76.72265464485668</v>
          </cell>
          <cell r="X112">
            <v>76.94354088049664</v>
          </cell>
        </row>
        <row r="113">
          <cell r="A113" t="str">
            <v>Fa</v>
          </cell>
          <cell r="C113">
            <v>22.595730605773085</v>
          </cell>
          <cell r="D113">
            <v>22.97984610276459</v>
          </cell>
          <cell r="E113">
            <v>22.323358061003013</v>
          </cell>
          <cell r="F113">
            <v>23.403619574564264</v>
          </cell>
          <cell r="G113">
            <v>23.452510367742214</v>
          </cell>
          <cell r="H113">
            <v>23.288058421261667</v>
          </cell>
          <cell r="I113">
            <v>23.17028105716432</v>
          </cell>
          <cell r="K113">
            <v>22.62009355585781</v>
          </cell>
          <cell r="L113">
            <v>23.657584010922672</v>
          </cell>
          <cell r="M113">
            <v>21.409181587881765</v>
          </cell>
          <cell r="N113">
            <v>18.991421640666236</v>
          </cell>
          <cell r="O113">
            <v>18.738371617594485</v>
          </cell>
          <cell r="P113">
            <v>21.36691549431304</v>
          </cell>
          <cell r="Q113">
            <v>21.668833377149962</v>
          </cell>
          <cell r="R113">
            <v>22.712919656188557</v>
          </cell>
          <cell r="S113">
            <v>23.04929766995754</v>
          </cell>
          <cell r="T113">
            <v>23.659560113218177</v>
          </cell>
          <cell r="U113">
            <v>23.528098216025597</v>
          </cell>
          <cell r="V113">
            <v>22.337327584302432</v>
          </cell>
          <cell r="W113">
            <v>22.861855195982415</v>
          </cell>
          <cell r="X113">
            <v>22.676144476546558</v>
          </cell>
        </row>
        <row r="114">
          <cell r="A114" t="str">
            <v>Te</v>
          </cell>
          <cell r="C114">
            <v>0.3746021222156197</v>
          </cell>
          <cell r="D114">
            <v>0.4240566721689174</v>
          </cell>
          <cell r="E114">
            <v>0.42253440686611726</v>
          </cell>
          <cell r="F114">
            <v>0.38346340126468065</v>
          </cell>
          <cell r="G114">
            <v>0.39586591464086</v>
          </cell>
          <cell r="H114">
            <v>0.37877350377993374</v>
          </cell>
          <cell r="I114">
            <v>0.2932586861314559</v>
          </cell>
          <cell r="K114">
            <v>0.4487119480940855</v>
          </cell>
          <cell r="L114">
            <v>0.4361056561422134</v>
          </cell>
          <cell r="M114">
            <v>0.3270967472777359</v>
          </cell>
          <cell r="N114">
            <v>0.33921904482703813</v>
          </cell>
          <cell r="O114">
            <v>0.29168617093987786</v>
          </cell>
          <cell r="P114">
            <v>0.3795506624886955</v>
          </cell>
          <cell r="Q114">
            <v>0.4217811325993965</v>
          </cell>
          <cell r="R114">
            <v>0.3868391982728944</v>
          </cell>
          <cell r="S114">
            <v>0.37226998828669544</v>
          </cell>
          <cell r="T114">
            <v>0.3800050858182204</v>
          </cell>
          <cell r="U114">
            <v>0.5328042934797468</v>
          </cell>
          <cell r="V114">
            <v>0.2995015805049325</v>
          </cell>
          <cell r="W114">
            <v>0.4154901591609041</v>
          </cell>
          <cell r="X114">
            <v>0.3803146429568112</v>
          </cell>
        </row>
        <row r="115">
          <cell r="A115" t="str">
            <v>Sum</v>
          </cell>
          <cell r="C115">
            <v>99.99999999999999</v>
          </cell>
          <cell r="D115">
            <v>100</v>
          </cell>
          <cell r="E115">
            <v>100.00000000000001</v>
          </cell>
          <cell r="F115">
            <v>99.99999999999999</v>
          </cell>
          <cell r="G115">
            <v>100</v>
          </cell>
          <cell r="H115">
            <v>100.00000000000003</v>
          </cell>
          <cell r="I115">
            <v>99.99999999999999</v>
          </cell>
          <cell r="K115">
            <v>100</v>
          </cell>
          <cell r="L115">
            <v>100</v>
          </cell>
          <cell r="M115">
            <v>100</v>
          </cell>
          <cell r="N115">
            <v>99.99999999999999</v>
          </cell>
          <cell r="O115">
            <v>100</v>
          </cell>
          <cell r="P115">
            <v>100</v>
          </cell>
          <cell r="Q115">
            <v>100</v>
          </cell>
          <cell r="R115">
            <v>100</v>
          </cell>
          <cell r="S115">
            <v>100</v>
          </cell>
          <cell r="T115">
            <v>100</v>
          </cell>
          <cell r="U115">
            <v>100</v>
          </cell>
          <cell r="V115">
            <v>100.00000000000001</v>
          </cell>
          <cell r="W115">
            <v>100</v>
          </cell>
          <cell r="X11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zoomScale="85" zoomScaleNormal="85" workbookViewId="0" topLeftCell="A1">
      <pane xSplit="1" topLeftCell="B1" activePane="topRight" state="frozen"/>
      <selection pane="topLeft" activeCell="A25" sqref="A25:IV30"/>
      <selection pane="topRight" activeCell="A1" sqref="A1"/>
    </sheetView>
  </sheetViews>
  <sheetFormatPr defaultColWidth="11.421875" defaultRowHeight="12.75"/>
  <cols>
    <col min="1" max="1" width="12.57421875" style="6" customWidth="1"/>
    <col min="2" max="2" width="6.8515625" style="6" customWidth="1"/>
    <col min="3" max="5" width="6.57421875" style="6" customWidth="1"/>
    <col min="6" max="6" width="3.28125" style="6" customWidth="1"/>
    <col min="7" max="9" width="6.57421875" style="6" customWidth="1"/>
    <col min="10" max="10" width="6.28125" style="6" customWidth="1"/>
    <col min="11" max="11" width="3.28125" style="6" customWidth="1"/>
    <col min="12" max="12" width="6.8515625" style="6" customWidth="1"/>
    <col min="13" max="13" width="6.28125" style="6" customWidth="1"/>
    <col min="14" max="14" width="6.8515625" style="6" customWidth="1"/>
    <col min="15" max="15" width="6.28125" style="6" customWidth="1"/>
    <col min="16" max="16" width="3.28125" style="6" customWidth="1"/>
    <col min="17" max="20" width="6.8515625" style="7" customWidth="1"/>
    <col min="21" max="21" width="3.28125" style="7" customWidth="1"/>
    <col min="22" max="25" width="6.8515625" style="7" customWidth="1"/>
    <col min="26" max="26" width="3.28125" style="7" customWidth="1"/>
    <col min="27" max="28" width="6.8515625" style="7" customWidth="1"/>
    <col min="29" max="29" width="3.8515625" style="7" customWidth="1"/>
    <col min="30" max="31" width="6.8515625" style="7" customWidth="1"/>
    <col min="32" max="32" width="3.7109375" style="7" customWidth="1"/>
    <col min="33" max="34" width="6.8515625" style="7" customWidth="1"/>
    <col min="35" max="35" width="6.28125" style="7" customWidth="1"/>
    <col min="36" max="44" width="6.8515625" style="7" customWidth="1"/>
    <col min="45" max="45" width="3.7109375" style="7" customWidth="1"/>
    <col min="46" max="50" width="6.8515625" style="7" customWidth="1"/>
    <col min="51" max="51" width="4.8515625" style="7" customWidth="1"/>
    <col min="52" max="52" width="7.140625" style="7" customWidth="1"/>
    <col min="53" max="53" width="7.7109375" style="7" customWidth="1"/>
    <col min="54" max="55" width="7.00390625" style="14" bestFit="1" customWidth="1"/>
    <col min="56" max="56" width="4.8515625" style="14" customWidth="1"/>
    <col min="57" max="60" width="7.00390625" style="14" bestFit="1" customWidth="1"/>
    <col min="61" max="61" width="4.8515625" style="12" customWidth="1"/>
    <col min="62" max="67" width="6.8515625" style="7" customWidth="1"/>
    <col min="68" max="16384" width="11.421875" style="6" customWidth="1"/>
  </cols>
  <sheetData>
    <row r="1" ht="16.5" customHeight="1">
      <c r="A1" s="22" t="s">
        <v>54</v>
      </c>
    </row>
    <row r="3" spans="36:62" ht="12.75">
      <c r="AJ3" s="7" t="s">
        <v>37</v>
      </c>
      <c r="BJ3" s="7" t="s">
        <v>37</v>
      </c>
    </row>
    <row r="4" ht="12.75">
      <c r="A4" s="6" t="s">
        <v>20</v>
      </c>
    </row>
    <row r="5" spans="2:62" ht="12.75">
      <c r="B5" s="6" t="s">
        <v>24</v>
      </c>
      <c r="G5" s="6" t="s">
        <v>24</v>
      </c>
      <c r="L5" s="6" t="s">
        <v>24</v>
      </c>
      <c r="Q5" s="6" t="s">
        <v>24</v>
      </c>
      <c r="V5" s="6" t="s">
        <v>24</v>
      </c>
      <c r="AA5" s="6" t="s">
        <v>24</v>
      </c>
      <c r="AJ5" s="6" t="s">
        <v>24</v>
      </c>
      <c r="AO5" s="7" t="s">
        <v>51</v>
      </c>
      <c r="AT5" s="7" t="s">
        <v>51</v>
      </c>
      <c r="AZ5" s="7" t="s">
        <v>51</v>
      </c>
      <c r="BE5" s="7" t="s">
        <v>51</v>
      </c>
      <c r="BJ5" s="7" t="s">
        <v>51</v>
      </c>
    </row>
    <row r="6" spans="17:50" ht="12.75">
      <c r="Q6" s="6"/>
      <c r="V6" s="6"/>
      <c r="AA6" s="6"/>
      <c r="AD6" s="6"/>
      <c r="AO6" s="6"/>
      <c r="AQ6" s="6"/>
      <c r="AR6" s="6"/>
      <c r="AV6" s="6"/>
      <c r="AW6" s="6"/>
      <c r="AX6" s="6"/>
    </row>
    <row r="7" spans="1:67" ht="12.75">
      <c r="A7" s="6" t="s">
        <v>39</v>
      </c>
      <c r="B7" s="6" t="s">
        <v>2</v>
      </c>
      <c r="C7" s="6" t="s">
        <v>38</v>
      </c>
      <c r="D7" s="6" t="s">
        <v>3</v>
      </c>
      <c r="E7" s="6" t="s">
        <v>38</v>
      </c>
      <c r="G7" s="6" t="s">
        <v>3</v>
      </c>
      <c r="H7" s="6" t="s">
        <v>38</v>
      </c>
      <c r="J7" s="6" t="s">
        <v>38</v>
      </c>
      <c r="L7" s="6" t="s">
        <v>3</v>
      </c>
      <c r="M7" s="6" t="s">
        <v>38</v>
      </c>
      <c r="N7" s="6" t="s">
        <v>3</v>
      </c>
      <c r="O7" s="6" t="s">
        <v>38</v>
      </c>
      <c r="Q7" s="7" t="s">
        <v>3</v>
      </c>
      <c r="R7" s="6" t="s">
        <v>38</v>
      </c>
      <c r="S7" s="7" t="s">
        <v>3</v>
      </c>
      <c r="T7" s="6" t="s">
        <v>38</v>
      </c>
      <c r="V7" s="7" t="s">
        <v>3</v>
      </c>
      <c r="W7" s="6" t="s">
        <v>38</v>
      </c>
      <c r="X7" s="7" t="s">
        <v>3</v>
      </c>
      <c r="Y7" s="6" t="s">
        <v>38</v>
      </c>
      <c r="AA7" s="7" t="s">
        <v>2</v>
      </c>
      <c r="AB7" s="6" t="s">
        <v>38</v>
      </c>
      <c r="AD7" s="7" t="s">
        <v>1</v>
      </c>
      <c r="AE7" s="6" t="s">
        <v>38</v>
      </c>
      <c r="AG7" s="7" t="s">
        <v>3</v>
      </c>
      <c r="AH7" s="6" t="s">
        <v>38</v>
      </c>
      <c r="AJ7" s="7" t="s">
        <v>42</v>
      </c>
      <c r="AK7" s="6" t="s">
        <v>38</v>
      </c>
      <c r="AL7" s="7" t="s">
        <v>40</v>
      </c>
      <c r="AM7" s="6" t="s">
        <v>38</v>
      </c>
      <c r="AO7" s="7" t="s">
        <v>28</v>
      </c>
      <c r="AP7" s="6" t="s">
        <v>38</v>
      </c>
      <c r="AQ7" s="7" t="s">
        <v>29</v>
      </c>
      <c r="AR7" s="7" t="s">
        <v>29</v>
      </c>
      <c r="AT7" s="7" t="s">
        <v>0</v>
      </c>
      <c r="AU7" s="6" t="s">
        <v>38</v>
      </c>
      <c r="AV7" s="7" t="s">
        <v>3</v>
      </c>
      <c r="AW7" s="6" t="s">
        <v>38</v>
      </c>
      <c r="AX7" s="7" t="s">
        <v>29</v>
      </c>
      <c r="AZ7" s="7" t="s">
        <v>29</v>
      </c>
      <c r="BA7" s="7" t="s">
        <v>29</v>
      </c>
      <c r="BB7" s="14" t="s">
        <v>1</v>
      </c>
      <c r="BC7" s="6" t="s">
        <v>38</v>
      </c>
      <c r="BE7" s="14" t="s">
        <v>3</v>
      </c>
      <c r="BF7" s="6" t="s">
        <v>38</v>
      </c>
      <c r="BG7" s="14" t="s">
        <v>3</v>
      </c>
      <c r="BH7" s="6" t="s">
        <v>38</v>
      </c>
      <c r="BJ7" s="7" t="s">
        <v>1</v>
      </c>
      <c r="BK7" s="6" t="s">
        <v>38</v>
      </c>
      <c r="BL7" s="7" t="s">
        <v>1</v>
      </c>
      <c r="BM7" s="6" t="s">
        <v>38</v>
      </c>
      <c r="BN7" s="7" t="s">
        <v>3</v>
      </c>
      <c r="BO7" s="6" t="s">
        <v>38</v>
      </c>
    </row>
    <row r="8" spans="2:66" ht="12.75">
      <c r="B8" s="6" t="s">
        <v>30</v>
      </c>
      <c r="D8" s="6" t="s">
        <v>27</v>
      </c>
      <c r="G8" s="6" t="s">
        <v>27</v>
      </c>
      <c r="I8" s="6" t="s">
        <v>30</v>
      </c>
      <c r="L8" s="6" t="s">
        <v>27</v>
      </c>
      <c r="N8" s="6" t="s">
        <v>30</v>
      </c>
      <c r="Q8" s="7" t="s">
        <v>27</v>
      </c>
      <c r="S8" s="7" t="s">
        <v>30</v>
      </c>
      <c r="V8" s="7" t="s">
        <v>27</v>
      </c>
      <c r="X8" s="7" t="s">
        <v>30</v>
      </c>
      <c r="AA8" s="7" t="s">
        <v>30</v>
      </c>
      <c r="AD8" s="7" t="s">
        <v>30</v>
      </c>
      <c r="AG8" s="7" t="s">
        <v>30</v>
      </c>
      <c r="AJ8" s="7" t="s">
        <v>27</v>
      </c>
      <c r="AL8" s="7" t="s">
        <v>30</v>
      </c>
      <c r="AO8" s="7" t="s">
        <v>30</v>
      </c>
      <c r="AQ8" s="7" t="s">
        <v>27</v>
      </c>
      <c r="AR8" s="7" t="s">
        <v>27</v>
      </c>
      <c r="AT8" s="7" t="s">
        <v>30</v>
      </c>
      <c r="AV8" s="7" t="s">
        <v>27</v>
      </c>
      <c r="AX8" s="7" t="s">
        <v>27</v>
      </c>
      <c r="AZ8" s="7" t="s">
        <v>27</v>
      </c>
      <c r="BA8" s="7" t="s">
        <v>27</v>
      </c>
      <c r="BB8" s="14" t="s">
        <v>30</v>
      </c>
      <c r="BE8" s="14" t="s">
        <v>27</v>
      </c>
      <c r="BG8" s="14" t="s">
        <v>30</v>
      </c>
      <c r="BJ8" s="7" t="s">
        <v>30</v>
      </c>
      <c r="BL8" s="7" t="s">
        <v>27</v>
      </c>
      <c r="BN8" s="7" t="s">
        <v>27</v>
      </c>
    </row>
    <row r="10" spans="1:67" ht="12.75">
      <c r="A10" s="6" t="s">
        <v>6</v>
      </c>
      <c r="B10" s="6">
        <v>38.485</v>
      </c>
      <c r="C10" s="6">
        <v>0.3925913906354003</v>
      </c>
      <c r="D10" s="6">
        <v>37.921</v>
      </c>
      <c r="E10" s="6">
        <v>0.1513208511739202</v>
      </c>
      <c r="G10" s="6">
        <v>38.8955</v>
      </c>
      <c r="H10" s="6">
        <v>0.09263098833543788</v>
      </c>
      <c r="I10" s="6">
        <v>39.031000000000006</v>
      </c>
      <c r="J10" s="6">
        <v>0.1380108691371823</v>
      </c>
      <c r="L10" s="6">
        <v>39.005</v>
      </c>
      <c r="M10" s="6">
        <v>0.15273506473629503</v>
      </c>
      <c r="N10" s="6">
        <v>39.5295</v>
      </c>
      <c r="O10" s="6">
        <v>0.2326381310112518</v>
      </c>
      <c r="Q10" s="7">
        <v>39.504000000000005</v>
      </c>
      <c r="R10" s="7">
        <v>0.39880822458862303</v>
      </c>
      <c r="S10" s="7">
        <v>39.2485</v>
      </c>
      <c r="T10" s="7">
        <v>0.053033008588993076</v>
      </c>
      <c r="V10" s="7">
        <v>39.0625</v>
      </c>
      <c r="W10" s="7">
        <v>0.5126524163603534</v>
      </c>
      <c r="X10" s="7">
        <v>38.9695</v>
      </c>
      <c r="Y10" s="7">
        <v>0.03606244584051027</v>
      </c>
      <c r="AA10" s="7">
        <v>38.726</v>
      </c>
      <c r="AB10" s="7">
        <v>0.20812736485170688</v>
      </c>
      <c r="AD10" s="7">
        <v>38.542</v>
      </c>
      <c r="AE10" s="7">
        <v>0.5880243759118853</v>
      </c>
      <c r="AG10" s="7">
        <v>39.9565</v>
      </c>
      <c r="AH10" s="7">
        <v>0.5494219689821226</v>
      </c>
      <c r="AJ10" s="7">
        <f aca="true" t="shared" si="0" ref="AJ10:AJ16">AVERAGE(D10,G10,L10,Q10,V10)</f>
        <v>38.877599999999994</v>
      </c>
      <c r="AK10" s="7">
        <f aca="true" t="shared" si="1" ref="AK10:AK16">STDEV(D10,G10,L10,Q10,V10)</f>
        <v>0.5827091255510619</v>
      </c>
      <c r="AL10" s="7">
        <f>AVERAGE(B10,I10,N10,S10,X10,AD10,AG10)</f>
        <v>39.10885714285714</v>
      </c>
      <c r="AM10" s="7">
        <f>STDEV(B10,I10,N10,S10,X10,AD10,AG10)</f>
        <v>0.5245547091171359</v>
      </c>
      <c r="AO10" s="7">
        <v>40.013588235294115</v>
      </c>
      <c r="AP10" s="7">
        <v>0.46047761330253445</v>
      </c>
      <c r="AQ10" s="7">
        <v>40.368</v>
      </c>
      <c r="AR10" s="7">
        <v>39.269</v>
      </c>
      <c r="AT10" s="7">
        <v>39.51683333333333</v>
      </c>
      <c r="AU10" s="7">
        <v>0.2338096804382307</v>
      </c>
      <c r="AV10" s="7">
        <v>39.8155</v>
      </c>
      <c r="AW10" s="7">
        <v>0.007778174593048968</v>
      </c>
      <c r="AX10" s="7">
        <v>39.217</v>
      </c>
      <c r="AZ10" s="7">
        <v>41.513</v>
      </c>
      <c r="BA10" s="7">
        <v>40.638</v>
      </c>
      <c r="BB10" s="15">
        <v>41.38725</v>
      </c>
      <c r="BC10" s="15">
        <v>0.2332871978196176</v>
      </c>
      <c r="BE10" s="15">
        <v>40.768</v>
      </c>
      <c r="BF10" s="15">
        <v>0.28425692603690195</v>
      </c>
      <c r="BG10" s="15">
        <v>41.132999999999996</v>
      </c>
      <c r="BH10" s="15">
        <v>0.2192031021685832</v>
      </c>
      <c r="BI10" s="13"/>
      <c r="BJ10" s="7">
        <f aca="true" t="shared" si="2" ref="BJ10:BJ16">AVERAGE(AO10,AT10,BB10,BG10)</f>
        <v>40.512667892156855</v>
      </c>
      <c r="BK10" s="7">
        <f aca="true" t="shared" si="3" ref="BK10:BK16">STDEV(AO10,AT10,BB10,BG10)</f>
        <v>0.8926501292637468</v>
      </c>
      <c r="BL10" s="7">
        <f>AVERAGE(AQ10,AV10,AZ10,BE10)</f>
        <v>40.616125000000004</v>
      </c>
      <c r="BM10" s="7">
        <f>STDEV(AQ10,AV10,AZ10,BE10)</f>
        <v>0.7141468540617172</v>
      </c>
      <c r="BN10" s="7">
        <f>AVERAGE(AR10,AX10,BA10)</f>
        <v>39.708</v>
      </c>
      <c r="BO10" s="7">
        <f>STDEV(AR10,AX10,BA10)</f>
        <v>0.8058231815975663</v>
      </c>
    </row>
    <row r="11" spans="1:67" ht="14.25" customHeight="1">
      <c r="A11" s="6" t="s">
        <v>8</v>
      </c>
      <c r="B11" s="6">
        <v>0</v>
      </c>
      <c r="C11" s="6">
        <v>0</v>
      </c>
      <c r="D11" s="6">
        <v>0</v>
      </c>
      <c r="E11" s="6">
        <v>0</v>
      </c>
      <c r="G11" s="6">
        <v>0</v>
      </c>
      <c r="H11" s="6">
        <v>0</v>
      </c>
      <c r="I11" s="6">
        <v>0</v>
      </c>
      <c r="J11" s="6">
        <v>0</v>
      </c>
      <c r="L11" s="6">
        <v>0</v>
      </c>
      <c r="M11" s="6">
        <v>0</v>
      </c>
      <c r="N11" s="6">
        <v>0.001</v>
      </c>
      <c r="O11" s="6">
        <v>0.001414213562373095</v>
      </c>
      <c r="Q11" s="7">
        <v>0</v>
      </c>
      <c r="R11" s="7">
        <v>0</v>
      </c>
      <c r="S11" s="7">
        <v>0</v>
      </c>
      <c r="T11" s="7">
        <v>0</v>
      </c>
      <c r="V11" s="7">
        <v>0.001</v>
      </c>
      <c r="W11" s="7">
        <v>0.001414213562373095</v>
      </c>
      <c r="X11" s="7">
        <v>0</v>
      </c>
      <c r="Y11" s="7">
        <v>0</v>
      </c>
      <c r="AA11" s="7">
        <v>0</v>
      </c>
      <c r="AB11" s="7">
        <v>0</v>
      </c>
      <c r="AD11" s="7">
        <v>0</v>
      </c>
      <c r="AE11" s="7">
        <v>0</v>
      </c>
      <c r="AG11" s="7">
        <v>0</v>
      </c>
      <c r="AH11" s="7">
        <v>0</v>
      </c>
      <c r="AJ11" s="7">
        <f t="shared" si="0"/>
        <v>0.0002</v>
      </c>
      <c r="AK11" s="7">
        <f t="shared" si="1"/>
        <v>0.00044721359549995795</v>
      </c>
      <c r="AL11" s="7">
        <f aca="true" t="shared" si="4" ref="AL11:AL33">AVERAGE(B11,I11,N11,S11,X11,AD11,AG11)</f>
        <v>0.00014285714285714287</v>
      </c>
      <c r="AM11" s="7">
        <f aca="true" t="shared" si="5" ref="AM11:AM33">STDEV(B11,I11,N11,S11,X11,AD11,AG11)</f>
        <v>0.00037796447300922717</v>
      </c>
      <c r="AO11" s="7">
        <v>0</v>
      </c>
      <c r="AP11" s="7">
        <v>0</v>
      </c>
      <c r="AQ11" s="7">
        <v>0</v>
      </c>
      <c r="AR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Z11" s="7">
        <v>0</v>
      </c>
      <c r="BA11" s="7">
        <v>0.022</v>
      </c>
      <c r="BB11" s="15">
        <v>0</v>
      </c>
      <c r="BC11" s="15">
        <v>0</v>
      </c>
      <c r="BD11" s="15"/>
      <c r="BE11" s="15">
        <v>0</v>
      </c>
      <c r="BF11" s="15">
        <v>0</v>
      </c>
      <c r="BG11" s="15">
        <v>0</v>
      </c>
      <c r="BH11" s="15">
        <v>0</v>
      </c>
      <c r="BI11" s="13"/>
      <c r="BJ11" s="7">
        <f t="shared" si="2"/>
        <v>0</v>
      </c>
      <c r="BK11" s="7">
        <f t="shared" si="3"/>
        <v>0</v>
      </c>
      <c r="BL11" s="7">
        <f aca="true" t="shared" si="6" ref="BL11:BL33">AVERAGE(AQ11,AV11,AZ11,BE11)</f>
        <v>0</v>
      </c>
      <c r="BM11" s="7">
        <f aca="true" t="shared" si="7" ref="BM11:BM33">STDEV(AQ11,AV11,AZ11,BE11)</f>
        <v>0</v>
      </c>
      <c r="BN11" s="7">
        <f aca="true" t="shared" si="8" ref="BN11:BN33">AVERAGE(AR11,AX11,BA11)</f>
        <v>0.007333333333333333</v>
      </c>
      <c r="BO11" s="7">
        <f aca="true" t="shared" si="9" ref="BO11:BO33">STDEV(AR11,AX11,BA11)</f>
        <v>0.012701705922171767</v>
      </c>
    </row>
    <row r="12" spans="1:67" ht="12.75">
      <c r="A12" s="6" t="s">
        <v>5</v>
      </c>
      <c r="B12" s="6">
        <v>0</v>
      </c>
      <c r="C12" s="6">
        <v>0</v>
      </c>
      <c r="D12" s="6">
        <v>0</v>
      </c>
      <c r="E12" s="6">
        <v>0</v>
      </c>
      <c r="G12" s="6">
        <v>0</v>
      </c>
      <c r="H12" s="6">
        <v>0</v>
      </c>
      <c r="I12" s="6">
        <v>0</v>
      </c>
      <c r="J12" s="6">
        <v>0</v>
      </c>
      <c r="L12" s="6">
        <v>0</v>
      </c>
      <c r="M12" s="6">
        <v>0</v>
      </c>
      <c r="N12" s="6">
        <v>0</v>
      </c>
      <c r="O12" s="6">
        <v>0</v>
      </c>
      <c r="Q12" s="7">
        <v>0</v>
      </c>
      <c r="R12" s="7">
        <v>0</v>
      </c>
      <c r="S12" s="7">
        <v>0</v>
      </c>
      <c r="T12" s="7">
        <v>0</v>
      </c>
      <c r="V12" s="7">
        <v>0</v>
      </c>
      <c r="W12" s="7">
        <v>0</v>
      </c>
      <c r="X12" s="7">
        <v>0</v>
      </c>
      <c r="Y12" s="7">
        <v>0</v>
      </c>
      <c r="AA12" s="7">
        <v>0</v>
      </c>
      <c r="AB12" s="7">
        <v>0</v>
      </c>
      <c r="AD12" s="7">
        <v>0</v>
      </c>
      <c r="AE12" s="7">
        <v>0</v>
      </c>
      <c r="AG12" s="7">
        <v>0</v>
      </c>
      <c r="AH12" s="7">
        <v>0</v>
      </c>
      <c r="AJ12" s="7">
        <f t="shared" si="0"/>
        <v>0</v>
      </c>
      <c r="AK12" s="7">
        <f t="shared" si="1"/>
        <v>0</v>
      </c>
      <c r="AL12" s="7">
        <f t="shared" si="4"/>
        <v>0</v>
      </c>
      <c r="AM12" s="7">
        <f t="shared" si="5"/>
        <v>0</v>
      </c>
      <c r="AO12" s="7">
        <v>0</v>
      </c>
      <c r="AP12" s="7">
        <v>0</v>
      </c>
      <c r="AQ12" s="7">
        <v>0</v>
      </c>
      <c r="AR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Z12" s="7">
        <v>0</v>
      </c>
      <c r="BA12" s="7">
        <v>0</v>
      </c>
      <c r="BB12" s="15">
        <v>0</v>
      </c>
      <c r="BC12" s="15">
        <v>0</v>
      </c>
      <c r="BD12" s="15"/>
      <c r="BE12" s="15">
        <v>0</v>
      </c>
      <c r="BF12" s="15">
        <v>0</v>
      </c>
      <c r="BG12" s="15">
        <v>0</v>
      </c>
      <c r="BH12" s="15">
        <v>0</v>
      </c>
      <c r="BI12" s="13"/>
      <c r="BJ12" s="7">
        <f t="shared" si="2"/>
        <v>0</v>
      </c>
      <c r="BK12" s="7">
        <f t="shared" si="3"/>
        <v>0</v>
      </c>
      <c r="BL12" s="7">
        <f t="shared" si="6"/>
        <v>0</v>
      </c>
      <c r="BM12" s="7">
        <f t="shared" si="7"/>
        <v>0</v>
      </c>
      <c r="BN12" s="7">
        <f t="shared" si="8"/>
        <v>0</v>
      </c>
      <c r="BO12" s="7">
        <f t="shared" si="9"/>
        <v>0</v>
      </c>
    </row>
    <row r="13" spans="1:67" ht="12.75">
      <c r="A13" s="6" t="s">
        <v>10</v>
      </c>
      <c r="B13" s="6">
        <v>12.802666666666667</v>
      </c>
      <c r="C13" s="6">
        <v>0.6267713565035318</v>
      </c>
      <c r="D13" s="6">
        <v>13.600999999999999</v>
      </c>
      <c r="E13" s="6">
        <v>0.3874945160902903</v>
      </c>
      <c r="G13" s="6">
        <v>12.6165</v>
      </c>
      <c r="H13" s="6">
        <v>0.4815397179880268</v>
      </c>
      <c r="I13" s="6">
        <v>11.984</v>
      </c>
      <c r="J13" s="6">
        <v>0.2174419462752523</v>
      </c>
      <c r="L13" s="6">
        <v>13.011500000000002</v>
      </c>
      <c r="M13" s="6">
        <v>1.0882373362460676</v>
      </c>
      <c r="N13" s="6">
        <v>12.6415</v>
      </c>
      <c r="O13" s="6">
        <v>0.16051323932928324</v>
      </c>
      <c r="Q13" s="7">
        <v>13.4975</v>
      </c>
      <c r="R13" s="7">
        <v>0.5678067452928518</v>
      </c>
      <c r="S13" s="7">
        <v>13.236</v>
      </c>
      <c r="T13" s="7">
        <v>0.028284271247462554</v>
      </c>
      <c r="V13" s="7">
        <v>13.466999999999999</v>
      </c>
      <c r="W13" s="7">
        <v>0.5006316010801284</v>
      </c>
      <c r="X13" s="7">
        <v>12.406500000000001</v>
      </c>
      <c r="Y13" s="7">
        <v>0.6385174234113811</v>
      </c>
      <c r="AA13" s="7">
        <v>13.495666666666665</v>
      </c>
      <c r="AB13" s="7">
        <v>0.2693405527087217</v>
      </c>
      <c r="AD13" s="7">
        <v>12.05225</v>
      </c>
      <c r="AE13" s="7">
        <v>0.41204479934422167</v>
      </c>
      <c r="AG13" s="7">
        <v>13.0225</v>
      </c>
      <c r="AH13" s="7">
        <v>0.14778531726797542</v>
      </c>
      <c r="AJ13" s="7">
        <f t="shared" si="0"/>
        <v>13.2387</v>
      </c>
      <c r="AK13" s="7">
        <f t="shared" si="1"/>
        <v>0.4150639408573194</v>
      </c>
      <c r="AL13" s="7">
        <f t="shared" si="4"/>
        <v>12.592202380952383</v>
      </c>
      <c r="AM13" s="7">
        <f t="shared" si="5"/>
        <v>0.47298713341169174</v>
      </c>
      <c r="AO13" s="7">
        <v>7.49764705882353</v>
      </c>
      <c r="AP13" s="7">
        <v>0.24935114326398422</v>
      </c>
      <c r="AQ13" s="7">
        <v>7.404</v>
      </c>
      <c r="AR13" s="7">
        <v>13.482</v>
      </c>
      <c r="AT13" s="7">
        <v>7.633500000000001</v>
      </c>
      <c r="AU13" s="7">
        <v>0.3385686045692999</v>
      </c>
      <c r="AV13" s="7">
        <v>8.215</v>
      </c>
      <c r="AW13" s="7">
        <v>0.6816509370638191</v>
      </c>
      <c r="AX13" s="7">
        <v>12.225</v>
      </c>
      <c r="AZ13" s="7">
        <v>7.105</v>
      </c>
      <c r="BA13" s="7">
        <v>10.719</v>
      </c>
      <c r="BB13" s="15">
        <v>7.22025</v>
      </c>
      <c r="BC13" s="15">
        <v>0.1057808268701094</v>
      </c>
      <c r="BD13" s="15"/>
      <c r="BE13" s="15">
        <v>8.118</v>
      </c>
      <c r="BF13" s="15">
        <v>0.9404520189781013</v>
      </c>
      <c r="BG13" s="15">
        <v>7.1805</v>
      </c>
      <c r="BH13" s="15">
        <v>0.07000357133746835</v>
      </c>
      <c r="BI13" s="13"/>
      <c r="BJ13" s="7">
        <f t="shared" si="2"/>
        <v>7.382974264705883</v>
      </c>
      <c r="BK13" s="7">
        <f t="shared" si="3"/>
        <v>0.2186229691711766</v>
      </c>
      <c r="BL13" s="7">
        <f t="shared" si="6"/>
        <v>7.7105</v>
      </c>
      <c r="BM13" s="7">
        <f t="shared" si="7"/>
        <v>0.5419560252763596</v>
      </c>
      <c r="BN13" s="7">
        <f t="shared" si="8"/>
        <v>12.142000000000001</v>
      </c>
      <c r="BO13" s="7">
        <f t="shared" si="9"/>
        <v>1.3833687144069562</v>
      </c>
    </row>
    <row r="14" spans="1:67" ht="12.75">
      <c r="A14" s="6" t="s">
        <v>9</v>
      </c>
      <c r="B14" s="6">
        <v>0.17800000000000002</v>
      </c>
      <c r="C14" s="6">
        <v>0.044999999999999915</v>
      </c>
      <c r="D14" s="6">
        <v>0.1895</v>
      </c>
      <c r="E14" s="6">
        <v>0.019091883092036882</v>
      </c>
      <c r="G14" s="6">
        <v>0.14200000000000002</v>
      </c>
      <c r="H14" s="6">
        <v>0.005656854249492365</v>
      </c>
      <c r="I14" s="6">
        <v>0.17033333333333334</v>
      </c>
      <c r="J14" s="6">
        <v>0.028290163190291664</v>
      </c>
      <c r="L14" s="6">
        <v>0.157</v>
      </c>
      <c r="M14" s="6">
        <v>0.04666904755831213</v>
      </c>
      <c r="N14" s="6">
        <v>0.1635</v>
      </c>
      <c r="O14" s="6">
        <v>0.07424621202458742</v>
      </c>
      <c r="Q14" s="7">
        <v>0.1835</v>
      </c>
      <c r="R14" s="7">
        <v>0.027577164466275304</v>
      </c>
      <c r="S14" s="7">
        <v>0.20400000000000001</v>
      </c>
      <c r="T14" s="7">
        <v>0.0014142135623730766</v>
      </c>
      <c r="V14" s="7">
        <v>0.2675</v>
      </c>
      <c r="W14" s="7">
        <v>0.024748737341530044</v>
      </c>
      <c r="X14" s="7">
        <v>0.2015</v>
      </c>
      <c r="Y14" s="7">
        <v>0.014849242404916979</v>
      </c>
      <c r="AA14" s="7">
        <v>0.157</v>
      </c>
      <c r="AB14" s="7">
        <v>0.025514701644346122</v>
      </c>
      <c r="AD14" s="7">
        <v>0.15799999999999997</v>
      </c>
      <c r="AE14" s="7">
        <v>0.022166040091395296</v>
      </c>
      <c r="AG14" s="7">
        <v>0.156</v>
      </c>
      <c r="AH14" s="7">
        <v>0.015556349186104018</v>
      </c>
      <c r="AJ14" s="7">
        <f t="shared" si="0"/>
        <v>0.1879</v>
      </c>
      <c r="AK14" s="7">
        <f t="shared" si="1"/>
        <v>0.04852756948374818</v>
      </c>
      <c r="AL14" s="7">
        <f t="shared" si="4"/>
        <v>0.17590476190476187</v>
      </c>
      <c r="AM14" s="7">
        <f t="shared" si="5"/>
        <v>0.0197928759029089</v>
      </c>
      <c r="AO14" s="7">
        <v>0.07323529411764707</v>
      </c>
      <c r="AP14" s="7">
        <v>0.026178544200749363</v>
      </c>
      <c r="AQ14" s="7">
        <v>0.077</v>
      </c>
      <c r="AR14" s="7">
        <v>0.21</v>
      </c>
      <c r="AT14" s="7">
        <v>0.08116666666666668</v>
      </c>
      <c r="AU14" s="7">
        <v>0.03820689292086789</v>
      </c>
      <c r="AV14" s="7">
        <v>0.1105</v>
      </c>
      <c r="AW14" s="7">
        <v>0.031819805153394685</v>
      </c>
      <c r="AX14" s="7">
        <v>0.204</v>
      </c>
      <c r="AZ14" s="7">
        <v>0</v>
      </c>
      <c r="BA14" s="7">
        <v>0.11</v>
      </c>
      <c r="BB14" s="15">
        <v>0.06975</v>
      </c>
      <c r="BC14" s="15">
        <v>0.0280520349826294</v>
      </c>
      <c r="BD14" s="15"/>
      <c r="BE14" s="15">
        <v>0.0645</v>
      </c>
      <c r="BF14" s="15">
        <v>0.0021213203435596446</v>
      </c>
      <c r="BG14" s="15">
        <v>0.0785</v>
      </c>
      <c r="BH14" s="15">
        <v>0.006363961030678933</v>
      </c>
      <c r="BI14" s="13"/>
      <c r="BJ14" s="7">
        <f t="shared" si="2"/>
        <v>0.07566299019607843</v>
      </c>
      <c r="BK14" s="7">
        <f t="shared" si="3"/>
        <v>0.005137971085574682</v>
      </c>
      <c r="BL14" s="7">
        <f t="shared" si="6"/>
        <v>0.063</v>
      </c>
      <c r="BM14" s="7">
        <f t="shared" si="7"/>
        <v>0.046272742156335055</v>
      </c>
      <c r="BN14" s="7">
        <f t="shared" si="8"/>
        <v>0.17466666666666666</v>
      </c>
      <c r="BO14" s="7">
        <f t="shared" si="9"/>
        <v>0.056083271421461495</v>
      </c>
    </row>
    <row r="15" spans="1:67" ht="12.75">
      <c r="A15" s="6" t="s">
        <v>4</v>
      </c>
      <c r="B15" s="6">
        <v>48.21533333333334</v>
      </c>
      <c r="C15" s="6">
        <v>0.6497355872453638</v>
      </c>
      <c r="D15" s="6">
        <v>47.1025</v>
      </c>
      <c r="E15" s="6">
        <v>0.5084097756728108</v>
      </c>
      <c r="G15" s="6">
        <v>47.84</v>
      </c>
      <c r="H15" s="6">
        <v>0.5416437943883351</v>
      </c>
      <c r="I15" s="6">
        <v>48.609</v>
      </c>
      <c r="J15" s="6">
        <v>0.5833669514123516</v>
      </c>
      <c r="L15" s="6">
        <v>47.2815</v>
      </c>
      <c r="M15" s="6">
        <v>0.4461843789282427</v>
      </c>
      <c r="N15" s="6">
        <v>48.061499999999995</v>
      </c>
      <c r="O15" s="6">
        <v>0.028991378028651222</v>
      </c>
      <c r="Q15" s="7">
        <v>47.494</v>
      </c>
      <c r="R15" s="7">
        <v>1.1186429278371057</v>
      </c>
      <c r="S15" s="7">
        <v>47.722</v>
      </c>
      <c r="T15" s="7">
        <v>0.25455844122557647</v>
      </c>
      <c r="V15" s="7">
        <v>47.6455</v>
      </c>
      <c r="W15" s="7">
        <v>0.0275771644662764</v>
      </c>
      <c r="X15" s="7">
        <v>48.5375</v>
      </c>
      <c r="Y15" s="7">
        <v>0.04313351365237936</v>
      </c>
      <c r="AA15" s="7">
        <v>46.940999999999995</v>
      </c>
      <c r="AB15" s="7">
        <v>0.49377423991274577</v>
      </c>
      <c r="AD15" s="7">
        <v>48.769000000000005</v>
      </c>
      <c r="AE15" s="7">
        <v>0.45300846202468564</v>
      </c>
      <c r="AG15" s="7">
        <v>47.659</v>
      </c>
      <c r="AH15" s="7">
        <v>0.012727922061358338</v>
      </c>
      <c r="AJ15" s="7">
        <f t="shared" si="0"/>
        <v>47.472699999999996</v>
      </c>
      <c r="AK15" s="7">
        <f t="shared" si="1"/>
        <v>0.2910447989580838</v>
      </c>
      <c r="AL15" s="7">
        <f t="shared" si="4"/>
        <v>48.224761904761905</v>
      </c>
      <c r="AM15" s="7">
        <f t="shared" si="5"/>
        <v>0.4361266153350174</v>
      </c>
      <c r="AO15" s="7">
        <v>51.723352941176465</v>
      </c>
      <c r="AP15" s="7">
        <v>0.28363663840897374</v>
      </c>
      <c r="AQ15" s="7">
        <v>51.589</v>
      </c>
      <c r="AR15" s="7">
        <v>46.419</v>
      </c>
      <c r="AT15" s="7">
        <v>51.29916666666667</v>
      </c>
      <c r="AU15" s="7">
        <v>0.38709193567824046</v>
      </c>
      <c r="AV15" s="7">
        <v>51.751999999999995</v>
      </c>
      <c r="AW15" s="7">
        <v>0.046669047558308877</v>
      </c>
      <c r="AX15" s="7">
        <v>47.923</v>
      </c>
      <c r="AZ15" s="7">
        <v>52.577</v>
      </c>
      <c r="BA15" s="7">
        <v>50.253</v>
      </c>
      <c r="BB15" s="15">
        <v>52.672</v>
      </c>
      <c r="BC15" s="15">
        <v>0.25387004549542974</v>
      </c>
      <c r="BD15" s="15"/>
      <c r="BE15" s="15">
        <v>52.171499999999995</v>
      </c>
      <c r="BF15" s="15">
        <v>0.3655742058755478</v>
      </c>
      <c r="BG15" s="15">
        <v>52.980999999999995</v>
      </c>
      <c r="BH15" s="15">
        <v>0.08343860018001409</v>
      </c>
      <c r="BI15" s="13"/>
      <c r="BJ15" s="7">
        <f t="shared" si="2"/>
        <v>52.16887990196078</v>
      </c>
      <c r="BK15" s="7">
        <f t="shared" si="3"/>
        <v>0.7890002685094891</v>
      </c>
      <c r="BL15" s="7">
        <f t="shared" si="6"/>
        <v>52.022375</v>
      </c>
      <c r="BM15" s="7">
        <f t="shared" si="7"/>
        <v>0.4437580750438726</v>
      </c>
      <c r="BN15" s="7">
        <f t="shared" si="8"/>
        <v>48.19833333333333</v>
      </c>
      <c r="BO15" s="7">
        <f t="shared" si="9"/>
        <v>1.9317725884101984</v>
      </c>
    </row>
    <row r="16" spans="1:67" ht="12.75">
      <c r="A16" s="6" t="s">
        <v>7</v>
      </c>
      <c r="B16" s="6">
        <v>0.16566666666666666</v>
      </c>
      <c r="C16" s="6">
        <v>0.01778576209593885</v>
      </c>
      <c r="D16" s="6">
        <v>0.16799999999999998</v>
      </c>
      <c r="E16" s="6">
        <v>0.021213203435596566</v>
      </c>
      <c r="G16" s="6">
        <v>0.193</v>
      </c>
      <c r="H16" s="6">
        <v>0.014142135623730663</v>
      </c>
      <c r="I16" s="6">
        <v>0.18033333333333332</v>
      </c>
      <c r="J16" s="6">
        <v>0.005131601439446888</v>
      </c>
      <c r="L16" s="6">
        <v>0.1895</v>
      </c>
      <c r="M16" s="6">
        <v>0.014849242404917914</v>
      </c>
      <c r="N16" s="6">
        <v>0.196</v>
      </c>
      <c r="O16" s="6">
        <v>0.005656854249492385</v>
      </c>
      <c r="Q16" s="7">
        <v>0.189</v>
      </c>
      <c r="R16" s="7">
        <v>0.04525483399593898</v>
      </c>
      <c r="S16" s="7">
        <v>0.207</v>
      </c>
      <c r="T16" s="7">
        <v>0</v>
      </c>
      <c r="V16" s="7">
        <v>0.2015</v>
      </c>
      <c r="W16" s="7">
        <v>0.013435028842544395</v>
      </c>
      <c r="X16" s="7">
        <v>0.189</v>
      </c>
      <c r="Y16" s="7">
        <v>0.015556349186103796</v>
      </c>
      <c r="AA16" s="7">
        <v>0.17300000000000001</v>
      </c>
      <c r="AB16" s="7">
        <v>0.006244997998398389</v>
      </c>
      <c r="AD16" s="7">
        <v>0.17099999999999999</v>
      </c>
      <c r="AE16" s="7">
        <v>0.011803954139750512</v>
      </c>
      <c r="AG16" s="7">
        <v>0.1815</v>
      </c>
      <c r="AH16" s="7">
        <v>0.0021213203435596446</v>
      </c>
      <c r="AJ16" s="7">
        <f t="shared" si="0"/>
        <v>0.1882</v>
      </c>
      <c r="AK16" s="7">
        <f t="shared" si="1"/>
        <v>0.012352125323198444</v>
      </c>
      <c r="AL16" s="7">
        <f t="shared" si="4"/>
        <v>0.18435714285714286</v>
      </c>
      <c r="AM16" s="7">
        <f t="shared" si="5"/>
        <v>0.014270673298836254</v>
      </c>
      <c r="AO16" s="7">
        <v>0.12735294117647059</v>
      </c>
      <c r="AP16" s="7">
        <v>0.016450460390482206</v>
      </c>
      <c r="AQ16" s="7">
        <v>0.137</v>
      </c>
      <c r="AR16" s="7">
        <v>0.178</v>
      </c>
      <c r="AT16" s="7">
        <v>0.12133333333333335</v>
      </c>
      <c r="AU16" s="7">
        <v>0.013909229549714967</v>
      </c>
      <c r="AV16" s="7">
        <v>0.122</v>
      </c>
      <c r="AW16" s="7">
        <v>0.009899494936611663</v>
      </c>
      <c r="AX16" s="7">
        <v>0.164</v>
      </c>
      <c r="AZ16" s="7">
        <v>0.134</v>
      </c>
      <c r="BA16" s="7">
        <v>0.141</v>
      </c>
      <c r="BB16" s="15">
        <v>0.14550000000000002</v>
      </c>
      <c r="BC16" s="15">
        <v>0.008962886439832495</v>
      </c>
      <c r="BD16" s="15"/>
      <c r="BE16" s="15">
        <v>0.1625</v>
      </c>
      <c r="BF16" s="15">
        <v>0.023334523779156437</v>
      </c>
      <c r="BG16" s="15">
        <v>0.14700000000000002</v>
      </c>
      <c r="BH16" s="15">
        <v>0.009899494936611655</v>
      </c>
      <c r="BI16" s="13"/>
      <c r="BJ16" s="7">
        <f t="shared" si="2"/>
        <v>0.13529656862745099</v>
      </c>
      <c r="BK16" s="7">
        <f t="shared" si="3"/>
        <v>0.012899011262175108</v>
      </c>
      <c r="BL16" s="7">
        <f t="shared" si="6"/>
        <v>0.138875</v>
      </c>
      <c r="BM16" s="7">
        <f t="shared" si="7"/>
        <v>0.01703122133025118</v>
      </c>
      <c r="BN16" s="7">
        <f t="shared" si="8"/>
        <v>0.161</v>
      </c>
      <c r="BO16" s="7">
        <f t="shared" si="9"/>
        <v>0.01868154169226946</v>
      </c>
    </row>
    <row r="17" spans="54:61" ht="12.75">
      <c r="BB17" s="15"/>
      <c r="BC17" s="15"/>
      <c r="BD17" s="15"/>
      <c r="BE17" s="15"/>
      <c r="BF17" s="15"/>
      <c r="BG17" s="15"/>
      <c r="BH17" s="15"/>
      <c r="BI17" s="13"/>
    </row>
    <row r="18" spans="1:67" ht="12.75">
      <c r="A18" s="6" t="s">
        <v>11</v>
      </c>
      <c r="B18" s="6">
        <v>99.926</v>
      </c>
      <c r="C18" s="6">
        <v>0.587319333921996</v>
      </c>
      <c r="D18" s="6">
        <v>99.0565</v>
      </c>
      <c r="E18" s="6">
        <v>0.07424621202458025</v>
      </c>
      <c r="G18" s="6">
        <v>99.7955</v>
      </c>
      <c r="H18" s="6">
        <v>1.188646499173068</v>
      </c>
      <c r="I18" s="6">
        <v>100.05433333333333</v>
      </c>
      <c r="J18" s="6">
        <v>0.5431623452825936</v>
      </c>
      <c r="L18" s="6">
        <v>99.7345</v>
      </c>
      <c r="M18" s="6">
        <v>0.5395224740425011</v>
      </c>
      <c r="N18" s="6">
        <v>100.6515</v>
      </c>
      <c r="O18" s="6">
        <v>0.023334523779156954</v>
      </c>
      <c r="Q18" s="7">
        <v>100.935</v>
      </c>
      <c r="R18" s="7">
        <v>0.8669129137370576</v>
      </c>
      <c r="S18" s="7">
        <v>100.7005</v>
      </c>
      <c r="T18" s="7">
        <v>0.1675843071412181</v>
      </c>
      <c r="V18" s="7">
        <v>100.7425</v>
      </c>
      <c r="W18" s="7">
        <v>0.9963134546903015</v>
      </c>
      <c r="X18" s="7">
        <v>100.395</v>
      </c>
      <c r="Y18" s="7">
        <v>0.5359869401370743</v>
      </c>
      <c r="AA18" s="7">
        <v>99.59733333333334</v>
      </c>
      <c r="AB18" s="7">
        <v>0.33011563630212465</v>
      </c>
      <c r="AD18" s="7">
        <v>99.768</v>
      </c>
      <c r="AE18" s="7">
        <v>0.6169651529869588</v>
      </c>
      <c r="AG18" s="7">
        <v>100.98849999999999</v>
      </c>
      <c r="AH18" s="7">
        <v>0.3938584771267514</v>
      </c>
      <c r="AJ18" s="7">
        <f>AVERAGE(D18,G18,L18,Q18,V18)</f>
        <v>100.0528</v>
      </c>
      <c r="AK18" s="7">
        <f>STDEV(D18,G18,L18,Q18,V18)</f>
        <v>0.776867878085753</v>
      </c>
      <c r="AL18" s="7">
        <f t="shared" si="4"/>
        <v>100.35483333333335</v>
      </c>
      <c r="AM18" s="7">
        <f t="shared" si="5"/>
        <v>0.45262475259235246</v>
      </c>
      <c r="AO18" s="7">
        <v>99.55576470588234</v>
      </c>
      <c r="AP18" s="7">
        <v>0.25049888458128894</v>
      </c>
      <c r="AQ18" s="7">
        <v>99.716</v>
      </c>
      <c r="AR18" s="7">
        <v>99.638</v>
      </c>
      <c r="AT18" s="7">
        <v>98.78233333333334</v>
      </c>
      <c r="AU18" s="7">
        <v>0.35323684216639195</v>
      </c>
      <c r="AV18" s="7">
        <v>100.1325</v>
      </c>
      <c r="AW18" s="7">
        <v>0.6272037149118529</v>
      </c>
      <c r="AX18" s="7">
        <v>99.811</v>
      </c>
      <c r="AZ18" s="7">
        <v>101.419</v>
      </c>
      <c r="BA18" s="7">
        <v>101.9</v>
      </c>
      <c r="BB18" s="15">
        <v>101.55675</v>
      </c>
      <c r="BC18" s="15">
        <v>0.3990675590261921</v>
      </c>
      <c r="BD18" s="15"/>
      <c r="BE18" s="15">
        <v>101.3495</v>
      </c>
      <c r="BF18" s="15">
        <v>0.2736503243191942</v>
      </c>
      <c r="BG18" s="15">
        <v>101.5795</v>
      </c>
      <c r="BH18" s="15">
        <v>0.21708178182427162</v>
      </c>
      <c r="BI18" s="13"/>
      <c r="BJ18" s="7">
        <f>AVERAGE(AO18,AT18,BB18,BG18)</f>
        <v>100.36858700980392</v>
      </c>
      <c r="BK18" s="7">
        <f>STDEV(AO18,AT18,BB18,BG18)</f>
        <v>1.4206714826651405</v>
      </c>
      <c r="BL18" s="7">
        <f t="shared" si="6"/>
        <v>100.65424999999999</v>
      </c>
      <c r="BM18" s="7">
        <f t="shared" si="7"/>
        <v>0.8603780661241602</v>
      </c>
      <c r="BN18" s="7">
        <f t="shared" si="8"/>
        <v>100.44966666666669</v>
      </c>
      <c r="BO18" s="7">
        <f t="shared" si="9"/>
        <v>1.2590005295198368</v>
      </c>
    </row>
    <row r="19" spans="54:61" ht="12.75">
      <c r="BB19" s="15"/>
      <c r="BC19" s="15"/>
      <c r="BD19" s="15"/>
      <c r="BE19" s="15"/>
      <c r="BF19" s="15"/>
      <c r="BG19" s="15"/>
      <c r="BH19" s="15"/>
      <c r="BI19" s="13"/>
    </row>
    <row r="20" spans="1:67" ht="12.75">
      <c r="A20" s="6" t="s">
        <v>14</v>
      </c>
      <c r="B20" s="6">
        <v>0.950017639420182</v>
      </c>
      <c r="C20" s="6">
        <v>0.009229153735261435</v>
      </c>
      <c r="D20" s="6">
        <v>0.9486401894527455</v>
      </c>
      <c r="E20" s="6">
        <v>0.005574658639430959</v>
      </c>
      <c r="G20" s="6">
        <v>0.9623125716848315</v>
      </c>
      <c r="H20" s="6">
        <v>0.009408788724831313</v>
      </c>
      <c r="I20" s="6">
        <v>0.9602185801944229</v>
      </c>
      <c r="J20" s="6">
        <v>0.005627655042633201</v>
      </c>
      <c r="L20" s="6">
        <v>0.9684920223698337</v>
      </c>
      <c r="M20" s="6">
        <v>0.005085922267979672</v>
      </c>
      <c r="N20" s="6">
        <v>0.97068924991283</v>
      </c>
      <c r="O20" s="6">
        <v>0.0057776538893169254</v>
      </c>
      <c r="Q20" s="7">
        <v>0.9710589346917595</v>
      </c>
      <c r="R20" s="7">
        <v>0.0022287939711735094</v>
      </c>
      <c r="S20" s="7">
        <v>0.9649810114588191</v>
      </c>
      <c r="T20" s="7">
        <v>0.003916730538718134</v>
      </c>
      <c r="V20" s="7">
        <v>0.9605123240426838</v>
      </c>
      <c r="W20" s="7">
        <v>0.005155876735861593</v>
      </c>
      <c r="X20" s="7">
        <v>0.9565984591414367</v>
      </c>
      <c r="Y20" s="7">
        <v>0.004521143312781308</v>
      </c>
      <c r="AA20" s="7">
        <v>0.964340761001263</v>
      </c>
      <c r="AB20" s="7">
        <v>0.0057668315067608425</v>
      </c>
      <c r="AD20" s="7">
        <v>0.9496861284116863</v>
      </c>
      <c r="AE20" s="7">
        <v>0.010355460812181133</v>
      </c>
      <c r="AG20" s="7">
        <v>0.98067138094478</v>
      </c>
      <c r="AH20" s="7">
        <v>0.010224385641181732</v>
      </c>
      <c r="AJ20" s="7">
        <f aca="true" t="shared" si="10" ref="AJ20:AJ26">AVERAGE(D20,G20,L20,Q20,V20)</f>
        <v>0.9622032084483708</v>
      </c>
      <c r="AK20" s="7">
        <f aca="true" t="shared" si="11" ref="AK20:AK26">STDEV(D20,G20,L20,Q20,V20)</f>
        <v>0.008729255445099619</v>
      </c>
      <c r="AL20" s="7">
        <f t="shared" si="4"/>
        <v>0.9618374927834511</v>
      </c>
      <c r="AM20" s="7">
        <f t="shared" si="5"/>
        <v>0.011257468619476536</v>
      </c>
      <c r="AO20" s="7">
        <v>0.970079325331082</v>
      </c>
      <c r="AP20" s="7">
        <v>0.010431015884442648</v>
      </c>
      <c r="AQ20" s="7">
        <v>0.9776814393374035</v>
      </c>
      <c r="AR20" s="7">
        <v>0.980035164035982</v>
      </c>
      <c r="AT20" s="7">
        <v>0.9659506661094506</v>
      </c>
      <c r="AU20" s="7">
        <v>0.005096595943264354</v>
      </c>
      <c r="AV20" s="7">
        <v>0.9617143947072309</v>
      </c>
      <c r="AW20" s="7">
        <v>0.0031925017201353567</v>
      </c>
      <c r="AX20" s="7">
        <v>0.9697664416756416</v>
      </c>
      <c r="AZ20" s="7">
        <v>0.9880794502474722</v>
      </c>
      <c r="BA20" s="7">
        <v>0.9769894809267318</v>
      </c>
      <c r="BB20" s="15">
        <v>0.9838024793502572</v>
      </c>
      <c r="BC20" s="15">
        <v>0.0032374250473933266</v>
      </c>
      <c r="BD20" s="15"/>
      <c r="BE20" s="15">
        <v>0.9736620089175962</v>
      </c>
      <c r="BF20" s="15">
        <v>0.006419890159619213</v>
      </c>
      <c r="BG20" s="15">
        <v>0.9763449554784561</v>
      </c>
      <c r="BH20" s="15">
        <v>0.003935637828263446</v>
      </c>
      <c r="BI20" s="13"/>
      <c r="BJ20" s="7">
        <f aca="true" t="shared" si="12" ref="BJ20:BJ26">AVERAGE(AO20,AT20,BB20,BG20)</f>
        <v>0.9740443565673115</v>
      </c>
      <c r="BK20" s="7">
        <f aca="true" t="shared" si="13" ref="BK20:BK26">STDEV(AO20,AT20,BB20,BG20)</f>
        <v>0.007783380018324277</v>
      </c>
      <c r="BL20" s="7">
        <f t="shared" si="6"/>
        <v>0.9752843233024258</v>
      </c>
      <c r="BM20" s="7">
        <f t="shared" si="7"/>
        <v>0.010897037898238137</v>
      </c>
      <c r="BN20" s="7">
        <f t="shared" si="8"/>
        <v>0.9755970288794518</v>
      </c>
      <c r="BO20" s="7">
        <f t="shared" si="9"/>
        <v>0.00527407401886049</v>
      </c>
    </row>
    <row r="21" spans="1:67" ht="12.75">
      <c r="A21" s="6" t="s">
        <v>16</v>
      </c>
      <c r="B21" s="6">
        <v>0</v>
      </c>
      <c r="C21" s="6">
        <v>0</v>
      </c>
      <c r="D21" s="6">
        <v>0</v>
      </c>
      <c r="E21" s="6">
        <v>0</v>
      </c>
      <c r="G21" s="6">
        <v>0</v>
      </c>
      <c r="H21" s="6">
        <v>0</v>
      </c>
      <c r="I21" s="6">
        <v>0</v>
      </c>
      <c r="J21" s="6">
        <v>0</v>
      </c>
      <c r="L21" s="6">
        <v>0</v>
      </c>
      <c r="M21" s="6">
        <v>0</v>
      </c>
      <c r="N21" s="6">
        <v>1.846716027059959E-05</v>
      </c>
      <c r="O21" s="6">
        <v>2.6116508513199534E-05</v>
      </c>
      <c r="Q21" s="7">
        <v>0</v>
      </c>
      <c r="R21" s="7">
        <v>0</v>
      </c>
      <c r="S21" s="7">
        <v>0</v>
      </c>
      <c r="T21" s="7">
        <v>0</v>
      </c>
      <c r="V21" s="7">
        <v>1.839065901333852E-05</v>
      </c>
      <c r="W21" s="7">
        <v>2.6008319397642336E-05</v>
      </c>
      <c r="X21" s="7">
        <v>0</v>
      </c>
      <c r="Y21" s="7">
        <v>0</v>
      </c>
      <c r="AA21" s="7">
        <v>0</v>
      </c>
      <c r="AB21" s="7">
        <v>0</v>
      </c>
      <c r="AD21" s="7">
        <v>0</v>
      </c>
      <c r="AE21" s="7">
        <v>0</v>
      </c>
      <c r="AG21" s="7">
        <v>0</v>
      </c>
      <c r="AH21" s="7">
        <v>0</v>
      </c>
      <c r="AJ21" s="7">
        <f t="shared" si="10"/>
        <v>3.678131802667704E-06</v>
      </c>
      <c r="AK21" s="7">
        <f t="shared" si="11"/>
        <v>8.22455274096883E-06</v>
      </c>
      <c r="AL21" s="7">
        <f t="shared" si="4"/>
        <v>2.6381657529427983E-06</v>
      </c>
      <c r="AM21" s="7">
        <f t="shared" si="5"/>
        <v>6.979930499654112E-06</v>
      </c>
      <c r="AO21" s="7">
        <v>0</v>
      </c>
      <c r="AP21" s="7">
        <v>0</v>
      </c>
      <c r="AQ21" s="7">
        <v>0</v>
      </c>
      <c r="AR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Z21" s="7">
        <v>0</v>
      </c>
      <c r="BA21" s="7">
        <v>0.00039774157741632977</v>
      </c>
      <c r="BB21" s="15">
        <v>0</v>
      </c>
      <c r="BC21" s="15">
        <v>0</v>
      </c>
      <c r="BE21" s="15">
        <v>0</v>
      </c>
      <c r="BF21" s="15">
        <v>0</v>
      </c>
      <c r="BG21" s="15">
        <v>0</v>
      </c>
      <c r="BH21" s="15">
        <v>0</v>
      </c>
      <c r="BI21" s="13"/>
      <c r="BJ21" s="7">
        <f t="shared" si="12"/>
        <v>0</v>
      </c>
      <c r="BK21" s="7">
        <f t="shared" si="13"/>
        <v>0</v>
      </c>
      <c r="BL21" s="7">
        <f t="shared" si="6"/>
        <v>0</v>
      </c>
      <c r="BM21" s="7">
        <f t="shared" si="7"/>
        <v>0</v>
      </c>
      <c r="BN21" s="7">
        <f t="shared" si="8"/>
        <v>0.00013258052580544325</v>
      </c>
      <c r="BO21" s="7">
        <f t="shared" si="9"/>
        <v>0.0002296362067892244</v>
      </c>
    </row>
    <row r="22" spans="1:67" ht="12.75">
      <c r="A22" s="6" t="s">
        <v>13</v>
      </c>
      <c r="B22" s="6">
        <v>0</v>
      </c>
      <c r="C22" s="6">
        <v>0</v>
      </c>
      <c r="D22" s="6">
        <v>0</v>
      </c>
      <c r="E22" s="6">
        <v>0</v>
      </c>
      <c r="G22" s="6">
        <v>0</v>
      </c>
      <c r="H22" s="6">
        <v>0</v>
      </c>
      <c r="I22" s="6">
        <v>0</v>
      </c>
      <c r="J22" s="6">
        <v>0</v>
      </c>
      <c r="L22" s="6">
        <v>0</v>
      </c>
      <c r="M22" s="6">
        <v>0</v>
      </c>
      <c r="N22" s="6">
        <v>0</v>
      </c>
      <c r="O22" s="6">
        <v>0</v>
      </c>
      <c r="Q22" s="7">
        <v>0</v>
      </c>
      <c r="R22" s="7">
        <v>0</v>
      </c>
      <c r="S22" s="7">
        <v>0</v>
      </c>
      <c r="T22" s="7">
        <v>0</v>
      </c>
      <c r="V22" s="7">
        <v>0</v>
      </c>
      <c r="W22" s="7">
        <v>0</v>
      </c>
      <c r="X22" s="7">
        <v>0</v>
      </c>
      <c r="Y22" s="7">
        <v>0</v>
      </c>
      <c r="AA22" s="7">
        <v>0</v>
      </c>
      <c r="AB22" s="7">
        <v>0</v>
      </c>
      <c r="AD22" s="7">
        <v>0</v>
      </c>
      <c r="AE22" s="7">
        <v>0</v>
      </c>
      <c r="AG22" s="7">
        <v>0</v>
      </c>
      <c r="AH22" s="7">
        <v>0</v>
      </c>
      <c r="AJ22" s="7">
        <f t="shared" si="10"/>
        <v>0</v>
      </c>
      <c r="AK22" s="7">
        <f t="shared" si="11"/>
        <v>0</v>
      </c>
      <c r="AL22" s="7">
        <f t="shared" si="4"/>
        <v>0</v>
      </c>
      <c r="AM22" s="7">
        <f t="shared" si="5"/>
        <v>0</v>
      </c>
      <c r="AO22" s="7">
        <v>0</v>
      </c>
      <c r="AP22" s="7">
        <v>0</v>
      </c>
      <c r="AQ22" s="7">
        <v>0</v>
      </c>
      <c r="AR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Z22" s="7">
        <v>0</v>
      </c>
      <c r="BA22" s="7">
        <v>0</v>
      </c>
      <c r="BB22" s="15">
        <v>0</v>
      </c>
      <c r="BC22" s="15">
        <v>0</v>
      </c>
      <c r="BE22" s="15">
        <v>0</v>
      </c>
      <c r="BF22" s="15">
        <v>0</v>
      </c>
      <c r="BG22" s="15">
        <v>0</v>
      </c>
      <c r="BH22" s="15">
        <v>0</v>
      </c>
      <c r="BI22" s="13"/>
      <c r="BJ22" s="7">
        <f t="shared" si="12"/>
        <v>0</v>
      </c>
      <c r="BK22" s="7">
        <f t="shared" si="13"/>
        <v>0</v>
      </c>
      <c r="BL22" s="7">
        <f t="shared" si="6"/>
        <v>0</v>
      </c>
      <c r="BM22" s="7">
        <f t="shared" si="7"/>
        <v>0</v>
      </c>
      <c r="BN22" s="7">
        <f t="shared" si="8"/>
        <v>0</v>
      </c>
      <c r="BO22" s="7">
        <f t="shared" si="9"/>
        <v>0</v>
      </c>
    </row>
    <row r="23" spans="1:67" ht="11.25" customHeight="1">
      <c r="A23" s="6" t="s">
        <v>18</v>
      </c>
      <c r="B23" s="6">
        <v>0.2643122580585165</v>
      </c>
      <c r="C23" s="6">
        <v>0.013255107016819</v>
      </c>
      <c r="D23" s="6">
        <v>0.2845500110226207</v>
      </c>
      <c r="E23" s="6">
        <v>0.008643321720333708</v>
      </c>
      <c r="G23" s="6">
        <v>0.2609859887245256</v>
      </c>
      <c r="H23" s="6">
        <v>0.006789506365303832</v>
      </c>
      <c r="I23" s="6">
        <v>0.2465728528634417</v>
      </c>
      <c r="J23" s="6">
        <v>0.00573638883224789</v>
      </c>
      <c r="L23" s="6">
        <v>0.2701678909431974</v>
      </c>
      <c r="M23" s="6">
        <v>0.02223631966184698</v>
      </c>
      <c r="N23" s="6">
        <v>0.2596051070358973</v>
      </c>
      <c r="O23" s="6">
        <v>0.0032789143853162064</v>
      </c>
      <c r="Q23" s="7">
        <v>0.27755827484277457</v>
      </c>
      <c r="R23" s="7">
        <v>0.015111334173219968</v>
      </c>
      <c r="S23" s="7">
        <v>0.27215036334905174</v>
      </c>
      <c r="T23" s="7">
        <v>0.001318451530729714</v>
      </c>
      <c r="V23" s="7">
        <v>0.276904012568882</v>
      </c>
      <c r="W23" s="7">
        <v>0.008147236230606987</v>
      </c>
      <c r="X23" s="7">
        <v>0.2546635997462113</v>
      </c>
      <c r="Y23" s="7">
        <v>0.012139851380243885</v>
      </c>
      <c r="AA23" s="7">
        <v>0.2810682994270272</v>
      </c>
      <c r="AB23" s="7">
        <v>0.00711021568437457</v>
      </c>
      <c r="AD23" s="7">
        <v>0.24837752253793863</v>
      </c>
      <c r="AE23" s="7">
        <v>0.009045166494540631</v>
      </c>
      <c r="AG23" s="7">
        <v>0.26730343727258465</v>
      </c>
      <c r="AH23" s="7">
        <v>0.003922148734525896</v>
      </c>
      <c r="AJ23" s="7">
        <f t="shared" si="10"/>
        <v>0.27403323562040005</v>
      </c>
      <c r="AK23" s="7">
        <f t="shared" si="11"/>
        <v>0.008894399469658577</v>
      </c>
      <c r="AL23" s="7">
        <f t="shared" si="4"/>
        <v>0.2589978772662345</v>
      </c>
      <c r="AM23" s="7">
        <f t="shared" si="5"/>
        <v>0.009631032446919843</v>
      </c>
      <c r="AO23" s="7">
        <v>0.15202019116147678</v>
      </c>
      <c r="AP23" s="7">
        <v>0.005254429133365115</v>
      </c>
      <c r="AQ23" s="7">
        <v>0.1499624549429483</v>
      </c>
      <c r="AR23" s="7">
        <v>0.28138577169356166</v>
      </c>
      <c r="AT23" s="7">
        <v>0.15605281615735053</v>
      </c>
      <c r="AU23" s="7">
        <v>0.0071028939792012235</v>
      </c>
      <c r="AV23" s="7">
        <v>0.16591831027516835</v>
      </c>
      <c r="AW23" s="7">
        <v>0.013186028818713556</v>
      </c>
      <c r="AX23" s="7">
        <v>0.252811977140334</v>
      </c>
      <c r="AZ23" s="7">
        <v>0.14142553290696377</v>
      </c>
      <c r="BA23" s="7">
        <v>0.2155101983972731</v>
      </c>
      <c r="BB23" s="15">
        <v>0.1435349274023434</v>
      </c>
      <c r="BC23" s="15">
        <v>0.002235343105959712</v>
      </c>
      <c r="BE23" s="15">
        <v>0.16214515172871263</v>
      </c>
      <c r="BF23" s="15">
        <v>0.018845191256848418</v>
      </c>
      <c r="BG23" s="15">
        <v>0.14253526770521274</v>
      </c>
      <c r="BH23" s="15">
        <v>0.0012045687974292503</v>
      </c>
      <c r="BI23" s="13"/>
      <c r="BJ23" s="7">
        <f t="shared" si="12"/>
        <v>0.14853580060659585</v>
      </c>
      <c r="BK23" s="7">
        <f t="shared" si="13"/>
        <v>0.006574233243880298</v>
      </c>
      <c r="BL23" s="7">
        <f t="shared" si="6"/>
        <v>0.15486286246344827</v>
      </c>
      <c r="BM23" s="7">
        <f t="shared" si="7"/>
        <v>0.01125211806338693</v>
      </c>
      <c r="BN23" s="7">
        <f t="shared" si="8"/>
        <v>0.24990264907705625</v>
      </c>
      <c r="BO23" s="7">
        <f t="shared" si="9"/>
        <v>0.03303401173962223</v>
      </c>
    </row>
    <row r="24" spans="1:67" ht="12.75">
      <c r="A24" s="6" t="s">
        <v>17</v>
      </c>
      <c r="B24" s="6">
        <v>0.0037243188605971898</v>
      </c>
      <c r="C24" s="6">
        <v>0.0009584206851153022</v>
      </c>
      <c r="D24" s="6">
        <v>0.004015654296175446</v>
      </c>
      <c r="E24" s="6">
        <v>0.0004121067021669716</v>
      </c>
      <c r="G24" s="6">
        <v>0.002976475676694208</v>
      </c>
      <c r="H24" s="6">
        <v>0.00015472635685276492</v>
      </c>
      <c r="I24" s="6">
        <v>0.0035503573403432346</v>
      </c>
      <c r="J24" s="6">
        <v>0.0006002011197977537</v>
      </c>
      <c r="L24" s="6">
        <v>0.003301214936733925</v>
      </c>
      <c r="M24" s="6">
        <v>0.0009770877195193178</v>
      </c>
      <c r="N24" s="6">
        <v>0.003400601240296216</v>
      </c>
      <c r="O24" s="6">
        <v>0.0015440267886286452</v>
      </c>
      <c r="Q24" s="7">
        <v>0.003824350134831087</v>
      </c>
      <c r="R24" s="7">
        <v>0.0006215464754286181</v>
      </c>
      <c r="S24" s="7">
        <v>0.004248297209025403</v>
      </c>
      <c r="T24" s="7">
        <v>4.095355650830852E-05</v>
      </c>
      <c r="V24" s="7">
        <v>0.0055735298994928515</v>
      </c>
      <c r="W24" s="7">
        <v>0.0005586851361673566</v>
      </c>
      <c r="X24" s="7">
        <v>0.004190112543796417</v>
      </c>
      <c r="Y24" s="7">
        <v>0.00032466473769434247</v>
      </c>
      <c r="AA24" s="7">
        <v>0.0033095865412567705</v>
      </c>
      <c r="AB24" s="7">
        <v>0.0005213335986448703</v>
      </c>
      <c r="AD24" s="7">
        <v>0.0032993913543615614</v>
      </c>
      <c r="AE24" s="7">
        <v>0.00047978495206793266</v>
      </c>
      <c r="AG24" s="7">
        <v>0.0032425324104603205</v>
      </c>
      <c r="AH24" s="7">
        <v>0.0003126168706482543</v>
      </c>
      <c r="AJ24" s="7">
        <f t="shared" si="10"/>
        <v>0.003938244988785504</v>
      </c>
      <c r="AK24" s="7">
        <f t="shared" si="11"/>
        <v>0.0010029865994509134</v>
      </c>
      <c r="AL24" s="7">
        <f t="shared" si="4"/>
        <v>0.0036650872798400487</v>
      </c>
      <c r="AM24" s="7">
        <f t="shared" si="5"/>
        <v>0.0004112370932382844</v>
      </c>
      <c r="AO24" s="7">
        <v>0.0015035669196628086</v>
      </c>
      <c r="AP24" s="7">
        <v>0.0005368486814030764</v>
      </c>
      <c r="AQ24" s="7">
        <v>0.0015795617252045793</v>
      </c>
      <c r="AR24" s="7">
        <v>0.0044391196468200845</v>
      </c>
      <c r="AT24" s="7">
        <v>0.0016792555537399184</v>
      </c>
      <c r="AU24" s="7">
        <v>0.0007901012303845217</v>
      </c>
      <c r="AV24" s="7">
        <v>0.0022595515973209217</v>
      </c>
      <c r="AW24" s="7">
        <v>0.0006430483117218987</v>
      </c>
      <c r="AX24" s="7">
        <v>0.004272761875852279</v>
      </c>
      <c r="AZ24" s="7">
        <v>0</v>
      </c>
      <c r="BA24" s="7">
        <v>0.002239937941457669</v>
      </c>
      <c r="BB24" s="15">
        <v>0.0014060714619696158</v>
      </c>
      <c r="BC24" s="15">
        <v>0.0005705014641326345</v>
      </c>
      <c r="BE24" s="15">
        <v>0.0013047645222589092</v>
      </c>
      <c r="BF24" s="15">
        <v>4.241774100194581E-05</v>
      </c>
      <c r="BG24" s="15">
        <v>0.0015781451538617822</v>
      </c>
      <c r="BH24" s="15">
        <v>0.00012589749594828133</v>
      </c>
      <c r="BI24" s="13"/>
      <c r="BJ24" s="7">
        <f t="shared" si="12"/>
        <v>0.0015417597723085311</v>
      </c>
      <c r="BK24" s="7">
        <f t="shared" si="13"/>
        <v>0.00011561285605855887</v>
      </c>
      <c r="BL24" s="7">
        <f t="shared" si="6"/>
        <v>0.0012859694611961027</v>
      </c>
      <c r="BM24" s="7">
        <f t="shared" si="7"/>
        <v>0.0009465955318431659</v>
      </c>
      <c r="BN24" s="7">
        <f t="shared" si="8"/>
        <v>0.0036506064880433443</v>
      </c>
      <c r="BO24" s="7">
        <f t="shared" si="9"/>
        <v>0.0012245031801653068</v>
      </c>
    </row>
    <row r="25" spans="1:67" ht="12.75">
      <c r="A25" s="6" t="s">
        <v>12</v>
      </c>
      <c r="B25" s="6">
        <v>1.7742978137414198</v>
      </c>
      <c r="C25" s="6">
        <v>0.019457375481484004</v>
      </c>
      <c r="D25" s="6">
        <v>1.7565810253330725</v>
      </c>
      <c r="E25" s="6">
        <v>0.015647112169163004</v>
      </c>
      <c r="G25" s="6">
        <v>1.7643831905873721</v>
      </c>
      <c r="H25" s="6">
        <v>0.001476319492439155</v>
      </c>
      <c r="I25" s="6">
        <v>1.7826466628218836</v>
      </c>
      <c r="J25" s="6">
        <v>0.00898677636435105</v>
      </c>
      <c r="L25" s="6">
        <v>1.7501576001521855</v>
      </c>
      <c r="M25" s="6">
        <v>0.01885324255851829</v>
      </c>
      <c r="N25" s="6">
        <v>1.7594003383400665</v>
      </c>
      <c r="O25" s="6">
        <v>0.0009435239125392232</v>
      </c>
      <c r="Q25" s="7">
        <v>1.7402658433144023</v>
      </c>
      <c r="R25" s="7">
        <v>0.01942922712528931</v>
      </c>
      <c r="S25" s="7">
        <v>1.7491173802054316</v>
      </c>
      <c r="T25" s="7">
        <v>0.004594143174870685</v>
      </c>
      <c r="V25" s="7">
        <v>1.7466040832730747</v>
      </c>
      <c r="W25" s="7">
        <v>0.01253634158092865</v>
      </c>
      <c r="X25" s="7">
        <v>1.7761954866939136</v>
      </c>
      <c r="Y25" s="7">
        <v>0.008329527373096113</v>
      </c>
      <c r="AA25" s="7">
        <v>1.7425134580494266</v>
      </c>
      <c r="AB25" s="7">
        <v>0.009613825382751474</v>
      </c>
      <c r="AD25" s="7">
        <v>1.791490222154656</v>
      </c>
      <c r="AE25" s="7">
        <v>0.015321068579738736</v>
      </c>
      <c r="AG25" s="7">
        <v>1.743811968028921</v>
      </c>
      <c r="AH25" s="7">
        <v>0.006263594649199884</v>
      </c>
      <c r="AJ25" s="7">
        <f t="shared" si="10"/>
        <v>1.7515983485320212</v>
      </c>
      <c r="AK25" s="7">
        <f t="shared" si="11"/>
        <v>0.009269889027950716</v>
      </c>
      <c r="AL25" s="7">
        <f t="shared" si="4"/>
        <v>1.7681371245694706</v>
      </c>
      <c r="AM25" s="7">
        <f t="shared" si="5"/>
        <v>0.01774157315618412</v>
      </c>
      <c r="AO25" s="7">
        <v>1.8693791980305616</v>
      </c>
      <c r="AP25" s="7">
        <v>0.009400168075150235</v>
      </c>
      <c r="AQ25" s="7">
        <v>1.862626564228052</v>
      </c>
      <c r="AR25" s="7">
        <v>1.7270151306306387</v>
      </c>
      <c r="AT25" s="7">
        <v>1.8693410884386952</v>
      </c>
      <c r="AU25" s="7">
        <v>0.010694814917408858</v>
      </c>
      <c r="AV25" s="7">
        <v>1.863504576551918</v>
      </c>
      <c r="AW25" s="7">
        <v>0.00823058575247018</v>
      </c>
      <c r="AX25" s="7">
        <v>1.766628881225092</v>
      </c>
      <c r="AZ25" s="7">
        <v>1.86557234483349</v>
      </c>
      <c r="BA25" s="7">
        <v>1.8010596668379175</v>
      </c>
      <c r="BB25" s="15">
        <v>1.8665069372416712</v>
      </c>
      <c r="BC25" s="15">
        <v>0.0023890813481269677</v>
      </c>
      <c r="BE25" s="15">
        <v>1.8575079643514367</v>
      </c>
      <c r="BF25" s="15">
        <v>0.01231186737707013</v>
      </c>
      <c r="BG25" s="15">
        <v>1.8747507849213667</v>
      </c>
      <c r="BH25" s="15">
        <v>0.005386210827542973</v>
      </c>
      <c r="BI25" s="13"/>
      <c r="BJ25" s="7">
        <f t="shared" si="12"/>
        <v>1.8699945021580737</v>
      </c>
      <c r="BK25" s="7">
        <f t="shared" si="13"/>
        <v>0.0034443617419644672</v>
      </c>
      <c r="BL25" s="7">
        <f t="shared" si="6"/>
        <v>1.8623028624912241</v>
      </c>
      <c r="BM25" s="7">
        <f t="shared" si="7"/>
        <v>0.0034268285851216124</v>
      </c>
      <c r="BN25" s="7">
        <f t="shared" si="8"/>
        <v>1.764901226231216</v>
      </c>
      <c r="BO25" s="7">
        <f t="shared" si="9"/>
        <v>0.03705248884179244</v>
      </c>
    </row>
    <row r="26" spans="1:67" ht="12.75">
      <c r="A26" s="6" t="s">
        <v>15</v>
      </c>
      <c r="B26" s="6">
        <v>0.0043804946375938</v>
      </c>
      <c r="C26" s="6">
        <v>0.00045300412709163964</v>
      </c>
      <c r="D26" s="6">
        <v>0.004503381550653331</v>
      </c>
      <c r="E26" s="6">
        <v>0.0005770627778488224</v>
      </c>
      <c r="G26" s="6">
        <v>0.005113809422179498</v>
      </c>
      <c r="H26" s="6">
        <v>0.00031267819794135975</v>
      </c>
      <c r="I26" s="6">
        <v>0.00475380243148742</v>
      </c>
      <c r="J26" s="6">
        <v>0.00016221281902295204</v>
      </c>
      <c r="L26" s="6">
        <v>0.005041551609799291</v>
      </c>
      <c r="M26" s="6">
        <v>0.0004017691266030458</v>
      </c>
      <c r="N26" s="6">
        <v>0.0051567029250271</v>
      </c>
      <c r="O26" s="6">
        <v>0.00014848515036125037</v>
      </c>
      <c r="Q26" s="7">
        <v>0.0049853412271879515</v>
      </c>
      <c r="R26" s="7">
        <v>0.0012536189484861956</v>
      </c>
      <c r="S26" s="7">
        <v>0.005452841856875984</v>
      </c>
      <c r="T26" s="7">
        <v>1.476446535027613E-05</v>
      </c>
      <c r="V26" s="7">
        <v>0.005310189181632839</v>
      </c>
      <c r="W26" s="7">
        <v>0.00039514272459140355</v>
      </c>
      <c r="X26" s="7">
        <v>0.004971545969084066</v>
      </c>
      <c r="Y26" s="7">
        <v>0.0004280308964498785</v>
      </c>
      <c r="AA26" s="7">
        <v>0.004615686164194804</v>
      </c>
      <c r="AB26" s="7">
        <v>0.00016871444629900452</v>
      </c>
      <c r="AD26" s="7">
        <v>0.004515594416352022</v>
      </c>
      <c r="AE26" s="7">
        <v>0.00032931378397565736</v>
      </c>
      <c r="AG26" s="7">
        <v>0.004772970004402702</v>
      </c>
      <c r="AH26" s="7">
        <v>7.165307126523434E-05</v>
      </c>
      <c r="AJ26" s="7">
        <f t="shared" si="10"/>
        <v>0.004990854598290582</v>
      </c>
      <c r="AK26" s="7">
        <f t="shared" si="11"/>
        <v>0.00029888251088241443</v>
      </c>
      <c r="AL26" s="7">
        <f t="shared" si="4"/>
        <v>0.004857707462974728</v>
      </c>
      <c r="AM26" s="7">
        <f t="shared" si="5"/>
        <v>0.0003695250439046667</v>
      </c>
      <c r="AO26" s="7">
        <v>0.003307908148751004</v>
      </c>
      <c r="AP26" s="7">
        <v>0.000426856146181572</v>
      </c>
      <c r="AQ26" s="7">
        <v>0.003554989742001992</v>
      </c>
      <c r="AR26" s="7">
        <v>0.004759589156846121</v>
      </c>
      <c r="AT26" s="7">
        <v>0.0031781467488228043</v>
      </c>
      <c r="AU26" s="7">
        <v>0.00036933478106890484</v>
      </c>
      <c r="AV26" s="7">
        <v>0.003157719136401149</v>
      </c>
      <c r="AW26" s="7">
        <v>0.00026728917386558413</v>
      </c>
      <c r="AX26" s="7">
        <v>0.004345045001661657</v>
      </c>
      <c r="AZ26" s="7">
        <v>0.003417198392852452</v>
      </c>
      <c r="BA26" s="7">
        <v>0.003631903676783381</v>
      </c>
      <c r="BB26" s="15">
        <v>0.003705288772070752</v>
      </c>
      <c r="BC26" s="15">
        <v>0.00022008781020265287</v>
      </c>
      <c r="BE26" s="15">
        <v>0.004158265575866215</v>
      </c>
      <c r="BF26" s="15">
        <v>0.0005986744745698583</v>
      </c>
      <c r="BG26" s="15">
        <v>0.003738267729370774</v>
      </c>
      <c r="BH26" s="15">
        <v>0.00024690599378285186</v>
      </c>
      <c r="BI26" s="13"/>
      <c r="BJ26" s="7">
        <f t="shared" si="12"/>
        <v>0.0034824028497538336</v>
      </c>
      <c r="BK26" s="7">
        <f t="shared" si="13"/>
        <v>0.00028175944031524143</v>
      </c>
      <c r="BL26" s="7">
        <f t="shared" si="6"/>
        <v>0.003572043211780452</v>
      </c>
      <c r="BM26" s="7">
        <f t="shared" si="7"/>
        <v>0.00042410251841331384</v>
      </c>
      <c r="BN26" s="7">
        <f t="shared" si="8"/>
        <v>0.00424551261176372</v>
      </c>
      <c r="BO26" s="7">
        <f t="shared" si="9"/>
        <v>0.0005703934238446121</v>
      </c>
    </row>
    <row r="28" spans="1:67" ht="12.75">
      <c r="A28" s="6" t="s">
        <v>19</v>
      </c>
      <c r="B28" s="6">
        <v>3</v>
      </c>
      <c r="C28" s="6">
        <v>3.1401849173675503E-16</v>
      </c>
      <c r="D28" s="6">
        <v>3</v>
      </c>
      <c r="E28" s="6">
        <v>6.280369834735101E-16</v>
      </c>
      <c r="G28" s="6">
        <v>3</v>
      </c>
      <c r="H28" s="6">
        <v>4.440892098500626E-16</v>
      </c>
      <c r="I28" s="6">
        <v>3</v>
      </c>
      <c r="J28" s="6">
        <v>4.440892098500626E-16</v>
      </c>
      <c r="L28" s="6">
        <v>3</v>
      </c>
      <c r="M28" s="6">
        <v>0</v>
      </c>
      <c r="N28" s="6">
        <v>3</v>
      </c>
      <c r="O28" s="6">
        <v>4.440892098500626E-16</v>
      </c>
      <c r="Q28" s="7">
        <v>3</v>
      </c>
      <c r="R28" s="7">
        <v>6.280369834735101E-16</v>
      </c>
      <c r="S28" s="7">
        <v>3</v>
      </c>
      <c r="T28" s="7">
        <v>4.440892098500626E-16</v>
      </c>
      <c r="V28" s="7">
        <v>3</v>
      </c>
      <c r="W28" s="7">
        <v>6.280369834735101E-16</v>
      </c>
      <c r="X28" s="7">
        <v>3</v>
      </c>
      <c r="Y28" s="7">
        <v>0</v>
      </c>
      <c r="AA28" s="7">
        <v>3</v>
      </c>
      <c r="AB28" s="7">
        <v>6.280369834735101E-16</v>
      </c>
      <c r="AD28" s="7">
        <v>3</v>
      </c>
      <c r="AE28" s="7">
        <v>9.244454088746557E-16</v>
      </c>
      <c r="AG28" s="7">
        <v>3</v>
      </c>
      <c r="AH28" s="7">
        <v>0</v>
      </c>
      <c r="AJ28" s="7">
        <f>AVERAGE(D28,G28,L28,Q28,V28)</f>
        <v>3</v>
      </c>
      <c r="AK28" s="7">
        <f>STDEV(D28,G28,L28,Q28,V28)</f>
        <v>0</v>
      </c>
      <c r="AL28" s="7">
        <f t="shared" si="4"/>
        <v>3</v>
      </c>
      <c r="AM28" s="7">
        <f t="shared" si="5"/>
        <v>0</v>
      </c>
      <c r="AO28" s="7">
        <v>3</v>
      </c>
      <c r="AP28" s="7">
        <v>4.440892098500626E-16</v>
      </c>
      <c r="AQ28" s="7">
        <v>3</v>
      </c>
      <c r="AR28" s="7">
        <v>3</v>
      </c>
      <c r="AT28" s="7">
        <v>3</v>
      </c>
      <c r="AU28" s="7">
        <v>3.4399002279594067E-16</v>
      </c>
      <c r="AV28" s="7">
        <v>3</v>
      </c>
      <c r="AW28" s="7">
        <v>6.280369834735101E-16</v>
      </c>
      <c r="AX28" s="7">
        <v>3</v>
      </c>
      <c r="AZ28" s="7">
        <v>3</v>
      </c>
      <c r="BA28" s="7">
        <v>3</v>
      </c>
      <c r="BB28" s="15">
        <v>3</v>
      </c>
      <c r="BC28" s="15">
        <v>0</v>
      </c>
      <c r="BE28" s="15">
        <v>3</v>
      </c>
      <c r="BF28" s="15">
        <v>0</v>
      </c>
      <c r="BG28" s="15">
        <v>3</v>
      </c>
      <c r="BH28" s="15">
        <v>0</v>
      </c>
      <c r="BI28" s="13"/>
      <c r="BJ28" s="7">
        <f>AVERAGE(AO28,AT28,BB28,BG28)</f>
        <v>3</v>
      </c>
      <c r="BK28" s="7">
        <f>STDEV(AO28,AT28,BB28,BG28)</f>
        <v>0</v>
      </c>
      <c r="BL28" s="7">
        <f t="shared" si="6"/>
        <v>3</v>
      </c>
      <c r="BM28" s="7">
        <f t="shared" si="7"/>
        <v>0</v>
      </c>
      <c r="BN28" s="7">
        <f t="shared" si="8"/>
        <v>3</v>
      </c>
      <c r="BO28" s="7">
        <f t="shared" si="9"/>
        <v>0</v>
      </c>
    </row>
    <row r="29" spans="54:61" ht="12.75">
      <c r="BB29" s="15"/>
      <c r="BC29" s="15"/>
      <c r="BE29" s="15"/>
      <c r="BF29" s="15"/>
      <c r="BG29" s="15"/>
      <c r="BH29" s="15"/>
      <c r="BI29" s="13"/>
    </row>
    <row r="30" spans="1:67" ht="12.75">
      <c r="A30" s="6" t="s">
        <v>21</v>
      </c>
      <c r="B30" s="6">
        <v>87.03329542944648</v>
      </c>
      <c r="C30" s="6">
        <v>0.6896711597866364</v>
      </c>
      <c r="D30" s="6">
        <v>86.05839065519584</v>
      </c>
      <c r="E30" s="6">
        <v>0.4712957008980188</v>
      </c>
      <c r="G30" s="6">
        <v>87.1145476156803</v>
      </c>
      <c r="H30" s="6">
        <v>0.30142051449084784</v>
      </c>
      <c r="I30" s="6">
        <v>87.84861641791132</v>
      </c>
      <c r="J30" s="6">
        <v>0.2984762337440324</v>
      </c>
      <c r="L30" s="6">
        <v>86.62840946687788</v>
      </c>
      <c r="M30" s="6">
        <v>1.0782395480432756</v>
      </c>
      <c r="N30" s="6">
        <v>87.14207301058104</v>
      </c>
      <c r="O30" s="6">
        <v>0.13551208383667443</v>
      </c>
      <c r="Q30" s="7">
        <v>86.24384176739454</v>
      </c>
      <c r="R30" s="7">
        <v>0.7783290039370176</v>
      </c>
      <c r="S30" s="7">
        <v>86.53558936197243</v>
      </c>
      <c r="T30" s="7">
        <v>0.08704953168838787</v>
      </c>
      <c r="V30" s="7">
        <v>86.31517706983982</v>
      </c>
      <c r="W30" s="7">
        <v>0.4323124549833627</v>
      </c>
      <c r="X30" s="7">
        <v>87.46084052878945</v>
      </c>
      <c r="Y30" s="7">
        <v>0.5742431296416465</v>
      </c>
      <c r="AA30" s="7">
        <v>86.11017679236396</v>
      </c>
      <c r="AB30" s="7">
        <v>0.35977534009455253</v>
      </c>
      <c r="AD30" s="7">
        <v>87.82312341011726</v>
      </c>
      <c r="AE30" s="7">
        <v>0.4643898746939845</v>
      </c>
      <c r="AG30" s="7">
        <v>86.70902064883732</v>
      </c>
      <c r="AH30" s="7">
        <v>0.1277084188138718</v>
      </c>
      <c r="AJ30" s="7">
        <f>AVERAGE(D30,G30,L30,Q30,V30)</f>
        <v>86.47207331499767</v>
      </c>
      <c r="AK30" s="7">
        <f>STDEV(D30,G30,L30,Q30,V30)</f>
        <v>0.41383983420866327</v>
      </c>
      <c r="AL30" s="7">
        <f t="shared" si="4"/>
        <v>87.22179411537932</v>
      </c>
      <c r="AM30" s="7">
        <f t="shared" si="5"/>
        <v>0.5143518750435634</v>
      </c>
      <c r="AO30" s="7">
        <v>92.47966880529263</v>
      </c>
      <c r="AP30" s="7">
        <v>0.2507319885427659</v>
      </c>
      <c r="AQ30" s="7">
        <v>92.54877903464272</v>
      </c>
      <c r="AR30" s="7">
        <v>85.98956157767452</v>
      </c>
      <c r="AT30" s="7">
        <v>92.29475780737509</v>
      </c>
      <c r="AU30" s="7">
        <v>0.36153668826288043</v>
      </c>
      <c r="AV30" s="7">
        <v>91.82512885200799</v>
      </c>
      <c r="AW30" s="7">
        <v>0.6297813933274758</v>
      </c>
      <c r="AX30" s="7">
        <v>87.48109031799203</v>
      </c>
      <c r="AZ30" s="7">
        <v>92.95337905059543</v>
      </c>
      <c r="BA30" s="7">
        <v>89.31303089902426</v>
      </c>
      <c r="BB30" s="15">
        <v>92.85917612025298</v>
      </c>
      <c r="BC30" s="15">
        <v>0.10459864606483107</v>
      </c>
      <c r="BE30" s="15">
        <v>91.97310083857164</v>
      </c>
      <c r="BF30" s="15">
        <v>0.9071244854533125</v>
      </c>
      <c r="BG30" s="15">
        <v>92.93422852780017</v>
      </c>
      <c r="BH30" s="15">
        <v>0.07435901641760523</v>
      </c>
      <c r="BI30" s="13"/>
      <c r="BJ30" s="7">
        <f>AVERAGE(AO30,AT30,BB30,BG30)</f>
        <v>92.64195781518023</v>
      </c>
      <c r="BK30" s="7">
        <f>STDEV(AO30,AT30,BB30,BG30)</f>
        <v>0.30522752696662137</v>
      </c>
      <c r="BL30" s="7">
        <f t="shared" si="6"/>
        <v>92.32509694395446</v>
      </c>
      <c r="BM30" s="7">
        <f t="shared" si="7"/>
        <v>0.5223796302730719</v>
      </c>
      <c r="BN30" s="7">
        <f>AVERAGE(AR30,AX30,BA30)</f>
        <v>87.59456093156359</v>
      </c>
      <c r="BO30" s="7">
        <f t="shared" si="9"/>
        <v>1.664637728636004</v>
      </c>
    </row>
    <row r="31" spans="1:67" ht="12.75">
      <c r="A31" s="6" t="s">
        <v>22</v>
      </c>
      <c r="B31" s="6">
        <v>12.943177985876451</v>
      </c>
      <c r="C31" s="6">
        <v>0.6916522264219822</v>
      </c>
      <c r="D31" s="6">
        <v>13.91418128984374</v>
      </c>
      <c r="E31" s="6">
        <v>0.4674726067619585</v>
      </c>
      <c r="G31" s="6">
        <v>12.866554503189377</v>
      </c>
      <c r="H31" s="6">
        <v>0.3020091874586596</v>
      </c>
      <c r="I31" s="6">
        <v>12.13011088747283</v>
      </c>
      <c r="J31" s="6">
        <v>0.2948933160494885</v>
      </c>
      <c r="L31" s="6">
        <v>13.349525467875855</v>
      </c>
      <c r="M31" s="6">
        <v>1.07007178170915</v>
      </c>
      <c r="N31" s="6">
        <v>12.836269361634589</v>
      </c>
      <c r="O31" s="6">
        <v>0.1255294602392769</v>
      </c>
      <c r="Q31" s="7">
        <v>13.730010820627445</v>
      </c>
      <c r="R31" s="7">
        <v>0.7725795651122925</v>
      </c>
      <c r="S31" s="7">
        <v>13.436169237801218</v>
      </c>
      <c r="T31" s="7">
        <v>0.08654961892687854</v>
      </c>
      <c r="V31" s="7">
        <v>13.647295682324796</v>
      </c>
      <c r="W31" s="7">
        <v>0.43480142524171733</v>
      </c>
      <c r="X31" s="7">
        <v>12.513386741039314</v>
      </c>
      <c r="Y31" s="7">
        <v>0.5751053763823346</v>
      </c>
      <c r="AA31" s="7">
        <v>13.867206458460169</v>
      </c>
      <c r="AB31" s="7">
        <v>0.36265266985435046</v>
      </c>
      <c r="AD31" s="7">
        <v>12.157164108753804</v>
      </c>
      <c r="AE31" s="7">
        <v>0.4617390242889521</v>
      </c>
      <c r="AG31" s="7">
        <v>13.269589828532403</v>
      </c>
      <c r="AH31" s="7">
        <v>0.12967036761883133</v>
      </c>
      <c r="AJ31" s="7">
        <f>AVERAGE(D31,G31,L31,Q31,V31)</f>
        <v>13.501513552772243</v>
      </c>
      <c r="AK31" s="7">
        <f>STDEV(D31,G31,L31,Q31,V31)</f>
        <v>0.40927724849157826</v>
      </c>
      <c r="AL31" s="7">
        <f t="shared" si="4"/>
        <v>12.75512402158723</v>
      </c>
      <c r="AM31" s="7">
        <f t="shared" si="5"/>
        <v>0.5126858851054418</v>
      </c>
      <c r="AO31" s="7">
        <v>7.514734186840336</v>
      </c>
      <c r="AP31" s="7">
        <v>0.2502783938611013</v>
      </c>
      <c r="AQ31" s="7">
        <v>7.445377530227508</v>
      </c>
      <c r="AR31" s="7">
        <v>13.97953978568163</v>
      </c>
      <c r="AT31" s="7">
        <v>7.698815231539989</v>
      </c>
      <c r="AU31" s="7">
        <v>0.35999064431023525</v>
      </c>
      <c r="AV31" s="7">
        <v>8.165684229745725</v>
      </c>
      <c r="AW31" s="7">
        <v>0.6265188619256411</v>
      </c>
      <c r="AX31" s="7">
        <v>12.492477918401931</v>
      </c>
      <c r="AZ31" s="7">
        <v>7.046620949404562</v>
      </c>
      <c r="BA31" s="7">
        <v>10.675111546326075</v>
      </c>
      <c r="BB31" s="15">
        <v>7.135827398510897</v>
      </c>
      <c r="BC31" s="15">
        <v>0.10413728505613445</v>
      </c>
      <c r="BE31" s="15">
        <v>8.021727022888133</v>
      </c>
      <c r="BF31" s="15">
        <v>0.9067239184431212</v>
      </c>
      <c r="BG31" s="15">
        <v>7.0602453314400435</v>
      </c>
      <c r="BH31" s="15">
        <v>0.07384916296979921</v>
      </c>
      <c r="BI31" s="13"/>
      <c r="BJ31" s="7">
        <f>AVERAGE(AO31,AT31,BB31,BG31)</f>
        <v>7.3524055370828165</v>
      </c>
      <c r="BK31" s="7">
        <f>STDEV(AO31,AT31,BB31,BG31)</f>
        <v>0.3047479520382388</v>
      </c>
      <c r="BL31" s="7">
        <f t="shared" si="6"/>
        <v>7.669852433066482</v>
      </c>
      <c r="BM31" s="7">
        <f t="shared" si="7"/>
        <v>0.5191246997887566</v>
      </c>
      <c r="BN31" s="7">
        <f t="shared" si="8"/>
        <v>12.382376416803211</v>
      </c>
      <c r="BO31" s="7">
        <f t="shared" si="9"/>
        <v>1.6549632179457567</v>
      </c>
    </row>
    <row r="32" spans="1:67" ht="12.75">
      <c r="A32" s="6" t="s">
        <v>23</v>
      </c>
      <c r="B32" s="6">
        <v>0.18227244506903764</v>
      </c>
      <c r="C32" s="6">
        <v>0.046488271151089125</v>
      </c>
      <c r="D32" s="6">
        <v>0.1963839221728528</v>
      </c>
      <c r="E32" s="6">
        <v>0.020783433833316906</v>
      </c>
      <c r="G32" s="6">
        <v>0.14675418090700668</v>
      </c>
      <c r="H32" s="6">
        <v>0.008001427810456822</v>
      </c>
      <c r="I32" s="6">
        <v>0.17465433977665704</v>
      </c>
      <c r="J32" s="6">
        <v>0.029540359938910056</v>
      </c>
      <c r="L32" s="6">
        <v>0.16308195362897177</v>
      </c>
      <c r="M32" s="6">
        <v>0.047932609045602224</v>
      </c>
      <c r="N32" s="6">
        <v>0.16803815567166608</v>
      </c>
      <c r="O32" s="6">
        <v>0.07586690761813156</v>
      </c>
      <c r="Q32" s="7">
        <v>0.18919831021404981</v>
      </c>
      <c r="R32" s="7">
        <v>0.031090464557030562</v>
      </c>
      <c r="S32" s="7">
        <v>0.20974088786711195</v>
      </c>
      <c r="T32" s="7">
        <v>0.002356837661749165</v>
      </c>
      <c r="V32" s="7">
        <v>0.27464963642841767</v>
      </c>
      <c r="W32" s="7">
        <v>0.026864175431375287</v>
      </c>
      <c r="X32" s="7">
        <v>0.20591132330700804</v>
      </c>
      <c r="Y32" s="7">
        <v>0.016306343108939598</v>
      </c>
      <c r="AA32" s="7">
        <v>0.16325787722931806</v>
      </c>
      <c r="AB32" s="7">
        <v>0.025433197869837033</v>
      </c>
      <c r="AD32" s="7">
        <v>0.16145692070834333</v>
      </c>
      <c r="AE32" s="7">
        <v>0.02324148170967033</v>
      </c>
      <c r="AG32" s="7">
        <v>0.16101098192951005</v>
      </c>
      <c r="AH32" s="7">
        <v>0.01630860545903016</v>
      </c>
      <c r="AJ32" s="7">
        <f>AVERAGE(D32,G32,L32,Q32,V32)</f>
        <v>0.19401360067025974</v>
      </c>
      <c r="AK32" s="7">
        <f>STDEV(D32,G32,L32,Q32,V32)</f>
        <v>0.04929806095081338</v>
      </c>
      <c r="AL32" s="7">
        <f t="shared" si="4"/>
        <v>0.18044072204704772</v>
      </c>
      <c r="AM32" s="7">
        <f t="shared" si="5"/>
        <v>0.020148663486005258</v>
      </c>
      <c r="AO32" s="7">
        <v>0.07434813293996244</v>
      </c>
      <c r="AP32" s="7">
        <v>0.02655667582165602</v>
      </c>
      <c r="AQ32" s="7">
        <v>0.07842251836247753</v>
      </c>
      <c r="AR32" s="7">
        <v>0.22054011239667196</v>
      </c>
      <c r="AT32" s="7">
        <v>0.08282945166293602</v>
      </c>
      <c r="AU32" s="7">
        <v>0.03896998042829391</v>
      </c>
      <c r="AV32" s="7">
        <v>0.11117259961738925</v>
      </c>
      <c r="AW32" s="7">
        <v>0.031344678246641916</v>
      </c>
      <c r="AX32" s="7">
        <v>0.21113470963064707</v>
      </c>
      <c r="AZ32" s="7">
        <v>0</v>
      </c>
      <c r="BA32" s="7">
        <v>0.11095339134637994</v>
      </c>
      <c r="BB32" s="15">
        <v>0.0699066728851577</v>
      </c>
      <c r="BC32" s="15">
        <v>0.028357586249175573</v>
      </c>
      <c r="BE32" s="15">
        <v>0.06456539166363931</v>
      </c>
      <c r="BF32" s="15">
        <v>0.002306263797990308</v>
      </c>
      <c r="BG32" s="15">
        <v>0.078176372616954</v>
      </c>
      <c r="BH32" s="15">
        <v>0.0063931060865609944</v>
      </c>
      <c r="BI32" s="13"/>
      <c r="BJ32" s="7">
        <f>AVERAGE(AO32,AT32,BB32,BG32)</f>
        <v>0.07631515752625254</v>
      </c>
      <c r="BK32" s="7">
        <f>STDEV(AO32,AT32,BB32,BG32)</f>
        <v>0.005502666348577504</v>
      </c>
      <c r="BL32" s="7">
        <f t="shared" si="6"/>
        <v>0.06354012741087653</v>
      </c>
      <c r="BM32" s="7">
        <f t="shared" si="7"/>
        <v>0.046650248041923324</v>
      </c>
      <c r="BN32" s="7">
        <f t="shared" si="8"/>
        <v>0.1808760711245663</v>
      </c>
      <c r="BO32" s="7">
        <f t="shared" si="9"/>
        <v>0.060737148935555776</v>
      </c>
    </row>
    <row r="33" spans="1:67" ht="12.75">
      <c r="A33" s="6" t="s">
        <v>19</v>
      </c>
      <c r="B33" s="6">
        <v>100.15874586039196</v>
      </c>
      <c r="C33" s="6">
        <v>0.04095611859097956</v>
      </c>
      <c r="D33" s="6">
        <v>100.16895586721243</v>
      </c>
      <c r="E33" s="6">
        <v>0.016960339697393294</v>
      </c>
      <c r="G33" s="6">
        <v>100.12785629977668</v>
      </c>
      <c r="H33" s="6">
        <v>0.0074127548469816494</v>
      </c>
      <c r="I33" s="6">
        <v>100.15338164516079</v>
      </c>
      <c r="J33" s="6">
        <v>0.025510538670656814</v>
      </c>
      <c r="L33" s="6">
        <v>100.14101688838272</v>
      </c>
      <c r="M33" s="6">
        <v>0.03976484271243274</v>
      </c>
      <c r="N33" s="6">
        <v>100.14638052788732</v>
      </c>
      <c r="O33" s="6">
        <v>0.0658842840210664</v>
      </c>
      <c r="Q33" s="7">
        <v>100.16305089823604</v>
      </c>
      <c r="R33" s="7">
        <v>0.025341025733960538</v>
      </c>
      <c r="S33" s="7">
        <v>100.18149948764076</v>
      </c>
      <c r="T33" s="7">
        <v>0.0018569249002355526</v>
      </c>
      <c r="V33" s="7">
        <v>100.23712238859302</v>
      </c>
      <c r="W33" s="7">
        <v>0.024375205177804716</v>
      </c>
      <c r="X33" s="7">
        <v>100.18013859313575</v>
      </c>
      <c r="Y33" s="7">
        <v>0.015444096369839582</v>
      </c>
      <c r="AA33" s="7">
        <v>100.14064112805345</v>
      </c>
      <c r="AB33" s="7">
        <v>0.022465460108044986</v>
      </c>
      <c r="AD33" s="7">
        <v>100.1417444395794</v>
      </c>
      <c r="AE33" s="7">
        <v>0.01984880920203797</v>
      </c>
      <c r="AG33" s="7">
        <v>100.13962145929924</v>
      </c>
      <c r="AH33" s="7">
        <v>0.014346656654150776</v>
      </c>
      <c r="AJ33" s="7">
        <f>AVERAGE(D33,G33,L33,Q33,V33)</f>
        <v>100.16760046844018</v>
      </c>
      <c r="AK33" s="7">
        <f>STDEV(D33,G33,L33,Q33,V33)</f>
        <v>0.04225552847863899</v>
      </c>
      <c r="AL33" s="7">
        <f t="shared" si="4"/>
        <v>100.15735885901361</v>
      </c>
      <c r="AM33" s="7">
        <f t="shared" si="5"/>
        <v>0.017312699757007676</v>
      </c>
      <c r="AO33" s="7">
        <v>100.06875112507294</v>
      </c>
      <c r="AP33" s="7">
        <v>0.02452458354105019</v>
      </c>
      <c r="AQ33" s="7">
        <v>100.0725790832327</v>
      </c>
      <c r="AR33" s="7">
        <v>100.18964147575282</v>
      </c>
      <c r="AT33" s="7">
        <v>100.07640249057799</v>
      </c>
      <c r="AU33" s="7">
        <v>0.035837816809291136</v>
      </c>
      <c r="AV33" s="7">
        <v>100.1019856813711</v>
      </c>
      <c r="AW33" s="7">
        <v>0.028082146841372838</v>
      </c>
      <c r="AX33" s="7">
        <v>100.1847029460246</v>
      </c>
      <c r="AZ33" s="7">
        <v>100</v>
      </c>
      <c r="BA33" s="7">
        <v>100.09909583669672</v>
      </c>
      <c r="BB33" s="15">
        <v>100.06491019164903</v>
      </c>
      <c r="BC33" s="15">
        <v>0.02632452170848978</v>
      </c>
      <c r="BE33" s="15">
        <v>100.05939325312343</v>
      </c>
      <c r="BF33" s="15">
        <v>0.002706830805426196</v>
      </c>
      <c r="BG33" s="15">
        <v>100.07265023185718</v>
      </c>
      <c r="BH33" s="15">
        <v>0.005883252638764704</v>
      </c>
      <c r="BI33" s="13"/>
      <c r="BJ33" s="7">
        <f>AVERAGE(AO33,AT33,BB33,BG33)</f>
        <v>100.0706785097893</v>
      </c>
      <c r="BK33" s="7">
        <f>STDEV(AO33,AT33,BB33,BG33)</f>
        <v>0.004954457588692868</v>
      </c>
      <c r="BL33" s="7">
        <f t="shared" si="6"/>
        <v>100.0584895044318</v>
      </c>
      <c r="BM33" s="7">
        <f t="shared" si="7"/>
        <v>0.04286518606630609</v>
      </c>
      <c r="BN33" s="7">
        <f t="shared" si="8"/>
        <v>100.15781341949139</v>
      </c>
      <c r="BO33" s="7">
        <f t="shared" si="9"/>
        <v>0.050910835446936725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89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1.421875" style="5" customWidth="1"/>
    <col min="2" max="18" width="6.421875" style="3" customWidth="1"/>
    <col min="19" max="20" width="6.421875" style="1" customWidth="1"/>
    <col min="21" max="22" width="6.421875" style="3" customWidth="1"/>
    <col min="23" max="16384" width="11.421875" style="5" customWidth="1"/>
  </cols>
  <sheetData>
    <row r="2" spans="1:22" s="24" customFormat="1" ht="14.25" customHeight="1">
      <c r="A2" s="22" t="s">
        <v>55</v>
      </c>
      <c r="B2" s="23"/>
      <c r="C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5"/>
      <c r="T2" s="25"/>
      <c r="U2" s="23"/>
      <c r="V2" s="23"/>
    </row>
    <row r="3" ht="12.75">
      <c r="A3" s="4"/>
    </row>
    <row r="4" spans="1:19" ht="12.75">
      <c r="A4" s="4" t="s">
        <v>25</v>
      </c>
      <c r="S4" s="1" t="s">
        <v>37</v>
      </c>
    </row>
    <row r="5" ht="12.75">
      <c r="A5" s="4"/>
    </row>
    <row r="6" spans="1:19" ht="12.75">
      <c r="A6" s="4"/>
      <c r="B6" s="3" t="s">
        <v>24</v>
      </c>
      <c r="E6" s="3" t="s">
        <v>24</v>
      </c>
      <c r="J6" s="3" t="s">
        <v>24</v>
      </c>
      <c r="N6" s="3" t="s">
        <v>24</v>
      </c>
      <c r="S6" s="3" t="s">
        <v>24</v>
      </c>
    </row>
    <row r="7" spans="1:22" ht="12.75">
      <c r="A7" s="4" t="s">
        <v>39</v>
      </c>
      <c r="B7" s="3" t="s">
        <v>1</v>
      </c>
      <c r="C7" s="3" t="s">
        <v>38</v>
      </c>
      <c r="E7" s="3" t="s">
        <v>3</v>
      </c>
      <c r="F7" s="3" t="s">
        <v>38</v>
      </c>
      <c r="G7" s="3" t="s">
        <v>3</v>
      </c>
      <c r="H7" s="3" t="s">
        <v>38</v>
      </c>
      <c r="J7" s="3" t="s">
        <v>2</v>
      </c>
      <c r="K7" s="3" t="s">
        <v>38</v>
      </c>
      <c r="L7" s="3" t="s">
        <v>29</v>
      </c>
      <c r="N7" s="3" t="s">
        <v>3</v>
      </c>
      <c r="O7" s="3" t="s">
        <v>38</v>
      </c>
      <c r="P7" s="3" t="s">
        <v>3</v>
      </c>
      <c r="Q7" s="3" t="s">
        <v>38</v>
      </c>
      <c r="S7" s="1" t="s">
        <v>1</v>
      </c>
      <c r="T7" s="3" t="s">
        <v>38</v>
      </c>
      <c r="U7" s="3" t="s">
        <v>1</v>
      </c>
      <c r="V7" s="3" t="s">
        <v>38</v>
      </c>
    </row>
    <row r="8" spans="1:21" ht="13.5" customHeight="1">
      <c r="A8" s="4"/>
      <c r="B8" s="3" t="s">
        <v>30</v>
      </c>
      <c r="E8" s="3" t="s">
        <v>27</v>
      </c>
      <c r="G8" s="3" t="s">
        <v>30</v>
      </c>
      <c r="J8" s="3" t="s">
        <v>30</v>
      </c>
      <c r="L8" s="3" t="s">
        <v>27</v>
      </c>
      <c r="N8" s="3" t="s">
        <v>27</v>
      </c>
      <c r="P8" s="3" t="s">
        <v>30</v>
      </c>
      <c r="S8" s="1" t="s">
        <v>30</v>
      </c>
      <c r="U8" s="3" t="s">
        <v>27</v>
      </c>
    </row>
    <row r="9" ht="13.5" customHeight="1">
      <c r="A9" s="4"/>
    </row>
    <row r="10" spans="1:22" ht="12.75">
      <c r="A10" s="4" t="s">
        <v>6</v>
      </c>
      <c r="B10" s="3">
        <v>39.96325</v>
      </c>
      <c r="C10" s="3">
        <v>0.36429784060149</v>
      </c>
      <c r="E10" s="3">
        <v>39.442</v>
      </c>
      <c r="F10" s="3">
        <v>0.7594326829941875</v>
      </c>
      <c r="G10" s="3">
        <v>40.165</v>
      </c>
      <c r="H10" s="3">
        <v>0.18101933598375633</v>
      </c>
      <c r="J10" s="3">
        <v>39.93666666666667</v>
      </c>
      <c r="K10" s="3">
        <v>0.2713196147228449</v>
      </c>
      <c r="L10" s="3">
        <v>39.217</v>
      </c>
      <c r="N10" s="3">
        <v>40.06</v>
      </c>
      <c r="O10" s="3">
        <v>0.538815367263994</v>
      </c>
      <c r="P10" s="3">
        <v>40.26</v>
      </c>
      <c r="Q10" s="3">
        <v>0.08343860018001409</v>
      </c>
      <c r="S10" s="1">
        <f aca="true" t="shared" si="0" ref="S10:S16">AVERAGE(B10,G10,J10,P10)</f>
        <v>40.08122916666667</v>
      </c>
      <c r="T10" s="1">
        <f aca="true" t="shared" si="1" ref="T10:T16">STDEV(B10,G10,J10,P10)</f>
        <v>0.1568374567736346</v>
      </c>
      <c r="U10" s="3">
        <f aca="true" t="shared" si="2" ref="U10:U16">AVERAGE(E10,L10:N10)</f>
        <v>39.573</v>
      </c>
      <c r="V10" s="3">
        <f aca="true" t="shared" si="3" ref="V10:V16">STDEV(E10,L10:N10)</f>
        <v>0.4365008591061582</v>
      </c>
    </row>
    <row r="11" spans="1:22" ht="12.75">
      <c r="A11" s="4" t="s">
        <v>8</v>
      </c>
      <c r="B11" s="3">
        <v>0.0005</v>
      </c>
      <c r="C11" s="3">
        <v>0.001</v>
      </c>
      <c r="E11" s="3">
        <v>0</v>
      </c>
      <c r="F11" s="3">
        <v>0</v>
      </c>
      <c r="G11" s="3">
        <v>0</v>
      </c>
      <c r="H11" s="3">
        <v>0</v>
      </c>
      <c r="J11" s="3">
        <v>0.011666666666666667</v>
      </c>
      <c r="K11" s="3">
        <v>0.010115993936995677</v>
      </c>
      <c r="L11" s="3">
        <v>0.018</v>
      </c>
      <c r="N11" s="3">
        <v>0</v>
      </c>
      <c r="O11" s="3">
        <v>0</v>
      </c>
      <c r="P11" s="3">
        <v>0</v>
      </c>
      <c r="Q11" s="3">
        <v>0</v>
      </c>
      <c r="S11" s="1">
        <f t="shared" si="0"/>
        <v>0.003041666666666667</v>
      </c>
      <c r="T11" s="1">
        <f t="shared" si="1"/>
        <v>0.005754828890206516</v>
      </c>
      <c r="U11" s="3">
        <f t="shared" si="2"/>
        <v>0.005999999999999999</v>
      </c>
      <c r="V11" s="3">
        <f t="shared" si="3"/>
        <v>0.010392304845413263</v>
      </c>
    </row>
    <row r="12" spans="1:22" ht="12.75">
      <c r="A12" s="4" t="s">
        <v>5</v>
      </c>
      <c r="B12" s="3">
        <v>0.015250000000000001</v>
      </c>
      <c r="C12" s="3">
        <v>0.009604686356149273</v>
      </c>
      <c r="E12" s="3">
        <v>0.016</v>
      </c>
      <c r="F12" s="3">
        <v>0.0014142135623730963</v>
      </c>
      <c r="G12" s="3">
        <v>0.0085</v>
      </c>
      <c r="H12" s="3">
        <v>0.006363961030678926</v>
      </c>
      <c r="J12" s="3">
        <v>0.015666666666666666</v>
      </c>
      <c r="K12" s="3">
        <v>0.006429100507328636</v>
      </c>
      <c r="L12" s="3">
        <v>0.032</v>
      </c>
      <c r="N12" s="3">
        <v>0</v>
      </c>
      <c r="O12" s="3">
        <v>0</v>
      </c>
      <c r="P12" s="3">
        <v>0</v>
      </c>
      <c r="Q12" s="3">
        <v>0</v>
      </c>
      <c r="S12" s="1">
        <f t="shared" si="0"/>
        <v>0.009854166666666667</v>
      </c>
      <c r="T12" s="1">
        <f t="shared" si="1"/>
        <v>0.007344806366103571</v>
      </c>
      <c r="U12" s="3">
        <f t="shared" si="2"/>
        <v>0.016</v>
      </c>
      <c r="V12" s="3">
        <f t="shared" si="3"/>
        <v>0.015999999999999997</v>
      </c>
    </row>
    <row r="13" spans="1:22" ht="13.5" customHeight="1">
      <c r="A13" s="4" t="s">
        <v>10</v>
      </c>
      <c r="B13" s="3">
        <v>13.311</v>
      </c>
      <c r="C13" s="3">
        <v>0.5809170910437179</v>
      </c>
      <c r="E13" s="3">
        <v>13.38</v>
      </c>
      <c r="F13" s="3">
        <v>1.6334166645409403</v>
      </c>
      <c r="G13" s="3">
        <v>12.69</v>
      </c>
      <c r="H13" s="3">
        <v>0.3818376618406722</v>
      </c>
      <c r="J13" s="3">
        <v>13.476666666666667</v>
      </c>
      <c r="K13" s="3">
        <v>0.3100231174176089</v>
      </c>
      <c r="L13" s="3">
        <v>14.743</v>
      </c>
      <c r="N13" s="3">
        <v>12.5445</v>
      </c>
      <c r="O13" s="3">
        <v>0.06858935777509478</v>
      </c>
      <c r="P13" s="3">
        <v>11.286999999999999</v>
      </c>
      <c r="Q13" s="3">
        <v>0.1187939392395078</v>
      </c>
      <c r="S13" s="1">
        <f t="shared" si="0"/>
        <v>12.691166666666666</v>
      </c>
      <c r="T13" s="1">
        <f t="shared" si="1"/>
        <v>0.9954712451899367</v>
      </c>
      <c r="U13" s="3">
        <f t="shared" si="2"/>
        <v>13.555833333333334</v>
      </c>
      <c r="V13" s="3">
        <f t="shared" si="3"/>
        <v>1.109747080795126</v>
      </c>
    </row>
    <row r="14" spans="1:22" ht="12.75">
      <c r="A14" s="4" t="s">
        <v>9</v>
      </c>
      <c r="B14" s="3">
        <v>0.22325</v>
      </c>
      <c r="C14" s="3">
        <v>0.028016364265669308</v>
      </c>
      <c r="E14" s="3">
        <v>0.291</v>
      </c>
      <c r="F14" s="3">
        <v>0.004242640687119289</v>
      </c>
      <c r="G14" s="3">
        <v>0.202</v>
      </c>
      <c r="H14" s="3">
        <v>0.0014142135623730963</v>
      </c>
      <c r="J14" s="3">
        <v>0.24366666666666667</v>
      </c>
      <c r="K14" s="3">
        <v>0.02379775899813542</v>
      </c>
      <c r="L14" s="3">
        <v>0.247</v>
      </c>
      <c r="N14" s="3">
        <v>0.2015</v>
      </c>
      <c r="O14" s="3">
        <v>0.038890872965259934</v>
      </c>
      <c r="P14" s="3">
        <v>0.265</v>
      </c>
      <c r="Q14" s="3">
        <v>0.05374011537017763</v>
      </c>
      <c r="S14" s="1">
        <f t="shared" si="0"/>
        <v>0.23347916666666668</v>
      </c>
      <c r="T14" s="1">
        <f t="shared" si="1"/>
        <v>0.027036530071984557</v>
      </c>
      <c r="U14" s="3">
        <f t="shared" si="2"/>
        <v>0.24650000000000002</v>
      </c>
      <c r="V14" s="3">
        <f t="shared" si="3"/>
        <v>0.044752094923031074</v>
      </c>
    </row>
    <row r="15" spans="1:22" ht="12.75">
      <c r="A15" s="4" t="s">
        <v>4</v>
      </c>
      <c r="B15" s="3">
        <v>47.28775</v>
      </c>
      <c r="C15" s="3">
        <v>0.6270227933124545</v>
      </c>
      <c r="E15" s="3">
        <v>46.453500000000005</v>
      </c>
      <c r="F15" s="3">
        <v>1.3795653300945925</v>
      </c>
      <c r="G15" s="3">
        <v>47.27</v>
      </c>
      <c r="H15" s="3">
        <v>0.2630437226012626</v>
      </c>
      <c r="J15" s="3">
        <v>46.911333333333324</v>
      </c>
      <c r="K15" s="3">
        <v>0.37462292152783044</v>
      </c>
      <c r="L15" s="3">
        <v>45.743</v>
      </c>
      <c r="N15" s="3">
        <v>47.376999999999995</v>
      </c>
      <c r="O15" s="3">
        <v>0.4978031739563206</v>
      </c>
      <c r="P15" s="3">
        <v>48.7405</v>
      </c>
      <c r="Q15" s="3">
        <v>0.14495689014324606</v>
      </c>
      <c r="S15" s="1">
        <f t="shared" si="0"/>
        <v>47.55239583333333</v>
      </c>
      <c r="T15" s="1">
        <f t="shared" si="1"/>
        <v>0.810830328231788</v>
      </c>
      <c r="U15" s="3">
        <f t="shared" si="2"/>
        <v>46.52450000000001</v>
      </c>
      <c r="V15" s="3">
        <f t="shared" si="3"/>
        <v>0.8193105333140072</v>
      </c>
    </row>
    <row r="16" spans="1:22" ht="12.75">
      <c r="A16" s="4" t="s">
        <v>7</v>
      </c>
      <c r="B16" s="3">
        <v>0.24525</v>
      </c>
      <c r="C16" s="3">
        <v>0.0160701586799881</v>
      </c>
      <c r="E16" s="3">
        <v>0.244</v>
      </c>
      <c r="F16" s="3">
        <v>0.0028284271247461927</v>
      </c>
      <c r="G16" s="3">
        <v>0.2395</v>
      </c>
      <c r="H16" s="3">
        <v>0.03181980515339485</v>
      </c>
      <c r="J16" s="3">
        <v>0.246</v>
      </c>
      <c r="K16" s="3">
        <v>0.0036055512754639926</v>
      </c>
      <c r="L16" s="3">
        <v>0.262</v>
      </c>
      <c r="N16" s="3">
        <v>0.164</v>
      </c>
      <c r="O16" s="3">
        <v>0.009899494936611674</v>
      </c>
      <c r="P16" s="3">
        <v>0.189</v>
      </c>
      <c r="Q16" s="3">
        <v>0.004242640687119289</v>
      </c>
      <c r="S16" s="1">
        <f t="shared" si="0"/>
        <v>0.22993750000000002</v>
      </c>
      <c r="T16" s="1">
        <f t="shared" si="1"/>
        <v>0.0274456849978278</v>
      </c>
      <c r="U16" s="3">
        <f t="shared" si="2"/>
        <v>0.22333333333333336</v>
      </c>
      <c r="V16" s="3">
        <f t="shared" si="3"/>
        <v>0.05216640042530561</v>
      </c>
    </row>
    <row r="17" ht="12.75">
      <c r="A17" s="4"/>
    </row>
    <row r="18" spans="1:22" ht="13.5" customHeight="1">
      <c r="A18" s="4" t="s">
        <v>11</v>
      </c>
      <c r="B18" s="3">
        <v>101.07050000000001</v>
      </c>
      <c r="C18" s="3">
        <v>0.5651038252667404</v>
      </c>
      <c r="E18" s="3">
        <v>99.8715</v>
      </c>
      <c r="F18" s="3">
        <v>0.5055813485457795</v>
      </c>
      <c r="G18" s="3">
        <v>100.6095</v>
      </c>
      <c r="H18" s="3">
        <v>0.02474873734152675</v>
      </c>
      <c r="J18" s="3">
        <v>100.91466666666668</v>
      </c>
      <c r="K18" s="3">
        <v>0.4510480388299008</v>
      </c>
      <c r="L18" s="3">
        <v>100.385</v>
      </c>
      <c r="N18" s="3">
        <v>100.374</v>
      </c>
      <c r="O18" s="3">
        <v>1.1073292193384947</v>
      </c>
      <c r="P18" s="3">
        <v>100.7765</v>
      </c>
      <c r="Q18" s="3">
        <v>0.2255670631985105</v>
      </c>
      <c r="S18" s="1">
        <f>AVERAGE(B18,G18,J18,P18)</f>
        <v>100.84279166666667</v>
      </c>
      <c r="T18" s="1">
        <f>STDEV(B18,G18,J18,P18)</f>
        <v>0.1964999469889728</v>
      </c>
      <c r="U18" s="3">
        <f>AVERAGE(E18,L18:N18)</f>
        <v>100.21016666666667</v>
      </c>
      <c r="V18" s="3">
        <f>STDEV(E18,L18:N18)</f>
        <v>0.2933455016415529</v>
      </c>
    </row>
    <row r="19" ht="12.75">
      <c r="A19" s="4"/>
    </row>
    <row r="20" spans="1:22" ht="12.75">
      <c r="A20" s="4" t="s">
        <v>14</v>
      </c>
      <c r="B20" s="3">
        <v>0.9819537428500724</v>
      </c>
      <c r="C20" s="3">
        <v>0.005478497118678236</v>
      </c>
      <c r="E20" s="3">
        <v>0.9822182272356127</v>
      </c>
      <c r="F20" s="3">
        <v>0.007074981276745586</v>
      </c>
      <c r="G20" s="3">
        <v>0.989969926837011</v>
      </c>
      <c r="H20" s="3">
        <v>0.0026940762686239717</v>
      </c>
      <c r="J20" s="3">
        <v>0.98413281475843</v>
      </c>
      <c r="K20" s="3">
        <v>0.0026055831350359224</v>
      </c>
      <c r="L20" s="3">
        <v>0.9769436384382428</v>
      </c>
      <c r="N20" s="3">
        <v>0.988711701971725</v>
      </c>
      <c r="O20" s="3">
        <v>0.002522761381303267</v>
      </c>
      <c r="P20" s="3">
        <v>0.9833933997487057</v>
      </c>
      <c r="Q20" s="3">
        <v>0.004167672280553803</v>
      </c>
      <c r="S20" s="1">
        <f>AVERAGE(B20,G20,J20,P20)</f>
        <v>0.9848624710485547</v>
      </c>
      <c r="T20" s="1">
        <f>STDEV(B20,G20,J20,P20)</f>
        <v>0.003523131805152942</v>
      </c>
      <c r="U20" s="3">
        <f>AVERAGE(E20,L20:N20)</f>
        <v>0.982624522548527</v>
      </c>
      <c r="V20" s="3">
        <f>STDEV(E20,L20:N20)</f>
        <v>0.005894542963028606</v>
      </c>
    </row>
    <row r="21" spans="1:22" ht="12.75">
      <c r="A21" s="4" t="s">
        <v>16</v>
      </c>
      <c r="B21" s="3">
        <v>9.284312145509122E-06</v>
      </c>
      <c r="C21" s="3">
        <v>1.8568624291018243E-05</v>
      </c>
      <c r="E21" s="3">
        <v>0</v>
      </c>
      <c r="F21" s="3">
        <v>0</v>
      </c>
      <c r="G21" s="3">
        <v>0</v>
      </c>
      <c r="H21" s="3">
        <v>0</v>
      </c>
      <c r="J21" s="3">
        <v>0.00021679822505888684</v>
      </c>
      <c r="K21" s="3">
        <v>0.00018799422986857028</v>
      </c>
      <c r="L21" s="3">
        <v>0.00033720064396591234</v>
      </c>
      <c r="N21" s="3">
        <v>0</v>
      </c>
      <c r="O21" s="3">
        <v>0</v>
      </c>
      <c r="P21" s="3">
        <v>0</v>
      </c>
      <c r="Q21" s="3">
        <v>0</v>
      </c>
      <c r="S21" s="1">
        <f>AVERAGE(B21,G21,J21,P21)</f>
        <v>5.652063430109899E-05</v>
      </c>
      <c r="T21" s="1">
        <f>STDEV(B21,G21,J21,P21)</f>
        <v>0.00010694132415099526</v>
      </c>
      <c r="U21" s="3">
        <f>AVERAGE(E21,L21:N21)</f>
        <v>0.00011240021465530412</v>
      </c>
      <c r="V21" s="3">
        <f>STDEV(E21,L21:N21)</f>
        <v>0.00019468288256463463</v>
      </c>
    </row>
    <row r="22" spans="1:22" ht="12.75">
      <c r="A22" s="4" t="s">
        <v>13</v>
      </c>
      <c r="B22" s="3">
        <v>0.00044103983272002185</v>
      </c>
      <c r="C22" s="3">
        <v>0.00027761805623457693</v>
      </c>
      <c r="E22" s="3">
        <v>0.0004694007472998481</v>
      </c>
      <c r="F22" s="3">
        <v>3.585134639588726E-05</v>
      </c>
      <c r="G22" s="3">
        <v>0.00024675174941983383</v>
      </c>
      <c r="H22" s="3">
        <v>0.0001844260450816084</v>
      </c>
      <c r="J22" s="3">
        <v>0.00045441482750901014</v>
      </c>
      <c r="K22" s="3">
        <v>0.0001840755348404372</v>
      </c>
      <c r="L22" s="3">
        <v>0.0009395087777845304</v>
      </c>
      <c r="N22" s="3">
        <v>0</v>
      </c>
      <c r="O22" s="3">
        <v>0</v>
      </c>
      <c r="P22" s="3">
        <v>0</v>
      </c>
      <c r="Q22" s="3">
        <v>0</v>
      </c>
      <c r="S22" s="1">
        <f>AVERAGE(B22,G22,J22,P22)</f>
        <v>0.00028555160241221646</v>
      </c>
      <c r="T22" s="1">
        <f>STDEV(B22,G22,J22,P22)</f>
        <v>0.0002127099157591222</v>
      </c>
      <c r="U22" s="3">
        <f>AVERAGE(E22,L22:N22)</f>
        <v>0.00046963650836145954</v>
      </c>
      <c r="V22" s="3">
        <f>STDEV(E22,L22:N22)</f>
        <v>0.0004697544332638109</v>
      </c>
    </row>
    <row r="23" spans="1:22" ht="12.75">
      <c r="A23" s="4" t="s">
        <v>18</v>
      </c>
      <c r="B23" s="3">
        <v>0.2735717126097831</v>
      </c>
      <c r="C23" s="3">
        <v>0.013173714230286399</v>
      </c>
      <c r="E23" s="3">
        <v>0.27888871215146055</v>
      </c>
      <c r="F23" s="3">
        <v>0.037380167638072524</v>
      </c>
      <c r="G23" s="3">
        <v>0.26158043665042374</v>
      </c>
      <c r="H23" s="3">
        <v>0.008337700011951445</v>
      </c>
      <c r="J23" s="3">
        <v>0.27774294800786253</v>
      </c>
      <c r="K23" s="3">
        <v>0.007077276514274912</v>
      </c>
      <c r="L23" s="3">
        <v>0.3071404389478758</v>
      </c>
      <c r="N23" s="3">
        <v>0.25893274299148417</v>
      </c>
      <c r="O23" s="3">
        <v>0.0014063439575519481</v>
      </c>
      <c r="P23" s="3">
        <v>0.2305590179986834</v>
      </c>
      <c r="Q23" s="3">
        <v>0.0019273290260127737</v>
      </c>
      <c r="S23" s="1">
        <f>AVERAGE(B23,G23,J23,P23)</f>
        <v>0.2608635288166882</v>
      </c>
      <c r="T23" s="1">
        <f>STDEV(B23,G23,J23,P23)</f>
        <v>0.021332995260168446</v>
      </c>
      <c r="U23" s="3">
        <f>AVERAGE(E23,L23:N23)</f>
        <v>0.28165396469694015</v>
      </c>
      <c r="V23" s="3">
        <f>STDEV(E23,L23:N23)</f>
        <v>0.024222519554872694</v>
      </c>
    </row>
    <row r="24" spans="1:22" ht="12.75">
      <c r="A24" s="4" t="s">
        <v>17</v>
      </c>
      <c r="B24" s="3">
        <v>0.004647490177026151</v>
      </c>
      <c r="C24" s="3">
        <v>0.0005953897743010299</v>
      </c>
      <c r="E24" s="3">
        <v>0.0061381857201168125</v>
      </c>
      <c r="F24" s="3">
        <v>1.5514607628029565E-05</v>
      </c>
      <c r="G24" s="3">
        <v>0.00421711846481098</v>
      </c>
      <c r="H24" s="3">
        <v>3.705385440062516E-05</v>
      </c>
      <c r="J24" s="3">
        <v>0.005085945876117261</v>
      </c>
      <c r="K24" s="3">
        <v>0.0004983959210817878</v>
      </c>
      <c r="L24" s="3">
        <v>0.0052116810992584054</v>
      </c>
      <c r="N24" s="3">
        <v>0.004208180232524421</v>
      </c>
      <c r="O24" s="3">
        <v>0.0007671500789883285</v>
      </c>
      <c r="P24" s="3">
        <v>0.005481365776545481</v>
      </c>
      <c r="Q24" s="3">
        <v>0.001099953257432228</v>
      </c>
      <c r="S24" s="1">
        <f>AVERAGE(B24,G24,J24,P24)</f>
        <v>0.0048579800736249686</v>
      </c>
      <c r="T24" s="1">
        <f>STDEV(B24,G24,J24,P24)</f>
        <v>0.0005463782999392424</v>
      </c>
      <c r="U24" s="3">
        <f>AVERAGE(E24,L24:N24)</f>
        <v>0.005186015683966546</v>
      </c>
      <c r="V24" s="3">
        <f>STDEV(E24,L24:N24)</f>
        <v>0.0009652586858924211</v>
      </c>
    </row>
    <row r="25" spans="1:22" ht="12.75">
      <c r="A25" s="4" t="s">
        <v>12</v>
      </c>
      <c r="B25" s="3">
        <v>1.7321144952737557</v>
      </c>
      <c r="C25" s="3">
        <v>0.013118577125329106</v>
      </c>
      <c r="E25" s="3">
        <v>1.7244424760857362</v>
      </c>
      <c r="F25" s="3">
        <v>0.03043423762837114</v>
      </c>
      <c r="G25" s="3">
        <v>1.7368726170631676</v>
      </c>
      <c r="H25" s="3">
        <v>0.006563979727681637</v>
      </c>
      <c r="J25" s="3">
        <v>1.723329933353589</v>
      </c>
      <c r="K25" s="3">
        <v>0.008839949750845932</v>
      </c>
      <c r="L25" s="3">
        <v>1.698745543864051</v>
      </c>
      <c r="N25" s="3">
        <v>1.743178244766444</v>
      </c>
      <c r="O25" s="3">
        <v>0.0006825919545954835</v>
      </c>
      <c r="P25" s="3">
        <v>1.7748010256726272</v>
      </c>
      <c r="Q25" s="3">
        <v>0.0014349074654357058</v>
      </c>
      <c r="S25" s="1">
        <f aca="true" t="shared" si="4" ref="S25:S33">AVERAGE(B25,G25,J25,P25)</f>
        <v>1.7417795178407847</v>
      </c>
      <c r="T25" s="1">
        <f aca="true" t="shared" si="5" ref="T25:T33">STDEV(B25,G25,J25,P25)</f>
        <v>0.02271781594330147</v>
      </c>
      <c r="U25" s="3">
        <f aca="true" t="shared" si="6" ref="U25:U33">AVERAGE(E25,L25:N25)</f>
        <v>1.7221220882387438</v>
      </c>
      <c r="V25" s="3">
        <f aca="true" t="shared" si="7" ref="V25:V33">STDEV(E25,L25:N25)</f>
        <v>0.022307047702256066</v>
      </c>
    </row>
    <row r="26" spans="1:22" ht="12.75">
      <c r="A26" s="4" t="s">
        <v>15</v>
      </c>
      <c r="B26" s="3">
        <v>0.006455547513203777</v>
      </c>
      <c r="C26" s="3">
        <v>0.0004011763682459875</v>
      </c>
      <c r="E26" s="3">
        <v>0.006511443311955923</v>
      </c>
      <c r="F26" s="3">
        <v>0.00015394647512966054</v>
      </c>
      <c r="G26" s="3">
        <v>0.0063254387213425595</v>
      </c>
      <c r="H26" s="3">
        <v>0.0008515866967996897</v>
      </c>
      <c r="J26" s="3">
        <v>0.00649531594668301</v>
      </c>
      <c r="K26" s="3">
        <v>0.00012198262641045759</v>
      </c>
      <c r="L26" s="3">
        <v>0.006992847863694803</v>
      </c>
      <c r="N26" s="3">
        <v>0.004338452951834085</v>
      </c>
      <c r="O26" s="3">
        <v>0.00030906345966073113</v>
      </c>
      <c r="P26" s="3">
        <v>0.004946083449690993</v>
      </c>
      <c r="Q26" s="3">
        <v>0.00010032022201208435</v>
      </c>
      <c r="S26" s="1">
        <f t="shared" si="4"/>
        <v>0.006055596407730085</v>
      </c>
      <c r="T26" s="1">
        <f t="shared" si="5"/>
        <v>0.0007432245147506439</v>
      </c>
      <c r="U26" s="3">
        <f t="shared" si="6"/>
        <v>0.005947581375828271</v>
      </c>
      <c r="V26" s="3">
        <f t="shared" si="7"/>
        <v>0.0014141811409038928</v>
      </c>
    </row>
    <row r="27" ht="12.75">
      <c r="A27" s="4"/>
    </row>
    <row r="28" spans="1:22" ht="12.75">
      <c r="A28" s="4" t="s">
        <v>19</v>
      </c>
      <c r="B28" s="3">
        <v>3</v>
      </c>
      <c r="C28" s="3">
        <v>3.6259732146947156E-16</v>
      </c>
      <c r="E28" s="3">
        <v>3</v>
      </c>
      <c r="F28" s="3">
        <v>4.440892098500626E-16</v>
      </c>
      <c r="G28" s="3">
        <v>3</v>
      </c>
      <c r="H28" s="3">
        <v>0</v>
      </c>
      <c r="J28" s="3">
        <v>3</v>
      </c>
      <c r="K28" s="3">
        <v>6.280369834735101E-16</v>
      </c>
      <c r="L28" s="3">
        <v>3</v>
      </c>
      <c r="N28" s="3">
        <v>3</v>
      </c>
      <c r="O28" s="3">
        <v>4.440892098500626E-16</v>
      </c>
      <c r="P28" s="3">
        <v>3</v>
      </c>
      <c r="Q28" s="3">
        <v>4.440892098500626E-16</v>
      </c>
      <c r="S28" s="1">
        <f t="shared" si="4"/>
        <v>3</v>
      </c>
      <c r="T28" s="1">
        <f t="shared" si="5"/>
        <v>0</v>
      </c>
      <c r="U28" s="3">
        <f t="shared" si="6"/>
        <v>3</v>
      </c>
      <c r="V28" s="3">
        <f t="shared" si="7"/>
        <v>0</v>
      </c>
    </row>
    <row r="29" ht="12.75">
      <c r="A29" s="4"/>
    </row>
    <row r="30" spans="1:22" ht="12.75">
      <c r="A30" s="4" t="s">
        <v>21</v>
      </c>
      <c r="B30" s="3">
        <v>86.16080832219374</v>
      </c>
      <c r="C30" s="3">
        <v>0.6629674156179592</v>
      </c>
      <c r="E30" s="3">
        <v>85.8189349246214</v>
      </c>
      <c r="F30" s="3">
        <v>1.81052006981531</v>
      </c>
      <c r="G30" s="3">
        <v>86.72802534764116</v>
      </c>
      <c r="H30" s="3">
        <v>0.4061791349739869</v>
      </c>
      <c r="J30" s="3">
        <v>85.90182890762743</v>
      </c>
      <c r="K30" s="3">
        <v>0.3813551427197568</v>
      </c>
      <c r="L30" s="3">
        <v>84.46857526353686</v>
      </c>
      <c r="N30" s="3">
        <v>86.88440134680607</v>
      </c>
      <c r="O30" s="3">
        <v>0.02321832742584043</v>
      </c>
      <c r="P30" s="3">
        <v>88.26174928807407</v>
      </c>
      <c r="Q30" s="3">
        <v>0.12450008497520967</v>
      </c>
      <c r="S30" s="1">
        <f t="shared" si="4"/>
        <v>86.76310296638411</v>
      </c>
      <c r="T30" s="1">
        <f t="shared" si="5"/>
        <v>1.0569962282422591</v>
      </c>
      <c r="U30" s="3">
        <f t="shared" si="6"/>
        <v>85.72397051165478</v>
      </c>
      <c r="V30" s="3">
        <f t="shared" si="7"/>
        <v>1.2107095423538405</v>
      </c>
    </row>
    <row r="31" spans="1:22" ht="12.75">
      <c r="A31" s="4" t="s">
        <v>22</v>
      </c>
      <c r="B31" s="3">
        <v>13.607976347074555</v>
      </c>
      <c r="C31" s="3">
        <v>0.6449275084463557</v>
      </c>
      <c r="E31" s="3">
        <v>13.87559891300904</v>
      </c>
      <c r="F31" s="3">
        <v>1.8123456602951722</v>
      </c>
      <c r="G31" s="3">
        <v>13.061400614978691</v>
      </c>
      <c r="H31" s="3">
        <v>0.4045193092707253</v>
      </c>
      <c r="J31" s="3">
        <v>13.844636939633594</v>
      </c>
      <c r="K31" s="3">
        <v>0.3594960455131675</v>
      </c>
      <c r="L31" s="3">
        <v>15.272278639643423</v>
      </c>
      <c r="N31" s="3">
        <v>12.90583971171771</v>
      </c>
      <c r="O31" s="3">
        <v>0.06159321090621919</v>
      </c>
      <c r="P31" s="3">
        <v>11.465720078270735</v>
      </c>
      <c r="Q31" s="3">
        <v>0.07040370430970742</v>
      </c>
      <c r="S31" s="1">
        <f t="shared" si="4"/>
        <v>12.994933494989393</v>
      </c>
      <c r="T31" s="1">
        <f t="shared" si="5"/>
        <v>1.0709386901600249</v>
      </c>
      <c r="U31" s="3">
        <f t="shared" si="6"/>
        <v>14.017905754790057</v>
      </c>
      <c r="V31" s="3">
        <f t="shared" si="7"/>
        <v>1.1896204133310129</v>
      </c>
    </row>
    <row r="32" spans="1:22" ht="12.75">
      <c r="A32" s="4" t="s">
        <v>23</v>
      </c>
      <c r="B32" s="3">
        <v>0.2312153307316978</v>
      </c>
      <c r="C32" s="3">
        <v>0.02999187470165776</v>
      </c>
      <c r="E32" s="3">
        <v>0.3054661623695447</v>
      </c>
      <c r="F32" s="3">
        <v>0.001825590480175791</v>
      </c>
      <c r="G32" s="3">
        <v>0.21057403738013314</v>
      </c>
      <c r="H32" s="3">
        <v>0.0016598256992480418</v>
      </c>
      <c r="J32" s="3">
        <v>0.25353415273896734</v>
      </c>
      <c r="K32" s="3">
        <v>0.025092682897418</v>
      </c>
      <c r="L32" s="3">
        <v>0.2591460968197199</v>
      </c>
      <c r="N32" s="3">
        <v>0.2097589414762106</v>
      </c>
      <c r="O32" s="3">
        <v>0.03837488348036408</v>
      </c>
      <c r="P32" s="3">
        <v>0.27253063365519</v>
      </c>
      <c r="Q32" s="3">
        <v>0.05409638066551418</v>
      </c>
      <c r="S32" s="1">
        <f t="shared" si="4"/>
        <v>0.24196353862649705</v>
      </c>
      <c r="T32" s="1">
        <f t="shared" si="5"/>
        <v>0.026888976495199356</v>
      </c>
      <c r="U32" s="3">
        <f t="shared" si="6"/>
        <v>0.25812373355515844</v>
      </c>
      <c r="V32" s="3">
        <f t="shared" si="7"/>
        <v>0.04786180055916069</v>
      </c>
    </row>
    <row r="33" spans="1:22" ht="12.75">
      <c r="A33" s="4" t="s">
        <v>19</v>
      </c>
      <c r="B33" s="3">
        <v>100</v>
      </c>
      <c r="C33" s="3">
        <v>1.4210854715202004E-14</v>
      </c>
      <c r="E33" s="3">
        <v>100</v>
      </c>
      <c r="F33" s="3">
        <v>0</v>
      </c>
      <c r="G33" s="3">
        <v>100</v>
      </c>
      <c r="H33" s="3">
        <v>1.4210854715202004E-14</v>
      </c>
      <c r="J33" s="3">
        <v>100</v>
      </c>
      <c r="K33" s="3">
        <v>1.4210854715202004E-14</v>
      </c>
      <c r="L33" s="3">
        <v>100</v>
      </c>
      <c r="N33" s="3">
        <v>100</v>
      </c>
      <c r="O33" s="3">
        <v>1.4210854715202004E-14</v>
      </c>
      <c r="P33" s="3">
        <v>100</v>
      </c>
      <c r="Q33" s="3">
        <v>1.4210854715202004E-14</v>
      </c>
      <c r="S33" s="1">
        <f t="shared" si="4"/>
        <v>100</v>
      </c>
      <c r="T33" s="1">
        <f t="shared" si="5"/>
        <v>0</v>
      </c>
      <c r="U33" s="3">
        <f t="shared" si="6"/>
        <v>100</v>
      </c>
      <c r="V33" s="3">
        <f t="shared" si="7"/>
        <v>0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8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1.57421875" style="7" customWidth="1"/>
    <col min="2" max="17" width="5.57421875" style="7" customWidth="1"/>
    <col min="18" max="18" width="2.8515625" style="7" customWidth="1"/>
    <col min="19" max="20" width="7.28125" style="7" customWidth="1"/>
    <col min="21" max="21" width="2.8515625" style="7" customWidth="1"/>
    <col min="22" max="23" width="7.28125" style="7" customWidth="1"/>
    <col min="24" max="24" width="2.8515625" style="7" customWidth="1"/>
    <col min="25" max="16384" width="7.28125" style="7" customWidth="1"/>
  </cols>
  <sheetData>
    <row r="2" ht="12.75">
      <c r="A2" s="18" t="s">
        <v>56</v>
      </c>
    </row>
    <row r="4" ht="12.75">
      <c r="Y4" s="7" t="s">
        <v>37</v>
      </c>
    </row>
    <row r="5" s="27" customFormat="1" ht="11.25">
      <c r="A5" s="27" t="str">
        <f>'[1]1096R4'!A6</f>
        <v>1096-R4</v>
      </c>
    </row>
    <row r="6" spans="1:25" s="28" customFormat="1" ht="11.25">
      <c r="A6" s="28" t="s">
        <v>52</v>
      </c>
      <c r="B6" s="28" t="s">
        <v>24</v>
      </c>
      <c r="E6" s="28" t="s">
        <v>24</v>
      </c>
      <c r="I6" s="28" t="s">
        <v>24</v>
      </c>
      <c r="J6" s="28" t="s">
        <v>24</v>
      </c>
      <c r="N6" s="28" t="s">
        <v>24</v>
      </c>
      <c r="S6" s="28" t="s">
        <v>24</v>
      </c>
      <c r="V6" s="28" t="s">
        <v>24</v>
      </c>
      <c r="Y6" s="28" t="s">
        <v>24</v>
      </c>
    </row>
    <row r="7" spans="1:28" s="28" customFormat="1" ht="11.25">
      <c r="A7" s="28" t="s">
        <v>39</v>
      </c>
      <c r="B7" s="28" t="s">
        <v>2</v>
      </c>
      <c r="C7" s="29" t="s">
        <v>38</v>
      </c>
      <c r="D7" s="28" t="s">
        <v>29</v>
      </c>
      <c r="E7" s="28" t="s">
        <v>3</v>
      </c>
      <c r="F7" s="29" t="s">
        <v>38</v>
      </c>
      <c r="G7" s="28" t="s">
        <v>3</v>
      </c>
      <c r="H7" s="29" t="s">
        <v>38</v>
      </c>
      <c r="I7" s="28" t="s">
        <v>29</v>
      </c>
      <c r="J7" s="28" t="s">
        <v>3</v>
      </c>
      <c r="K7" s="29" t="s">
        <v>38</v>
      </c>
      <c r="L7" s="28" t="s">
        <v>3</v>
      </c>
      <c r="M7" s="29" t="s">
        <v>38</v>
      </c>
      <c r="N7" s="28" t="s">
        <v>2</v>
      </c>
      <c r="O7" s="29" t="s">
        <v>38</v>
      </c>
      <c r="P7" s="28" t="s">
        <v>3</v>
      </c>
      <c r="Q7" s="29" t="s">
        <v>38</v>
      </c>
      <c r="S7" s="28" t="s">
        <v>2</v>
      </c>
      <c r="T7" s="29" t="s">
        <v>38</v>
      </c>
      <c r="V7" s="28" t="s">
        <v>2</v>
      </c>
      <c r="W7" s="29" t="s">
        <v>38</v>
      </c>
      <c r="Y7" s="28" t="s">
        <v>40</v>
      </c>
      <c r="Z7" s="29" t="s">
        <v>38</v>
      </c>
      <c r="AA7" s="28" t="s">
        <v>2</v>
      </c>
      <c r="AB7" s="29" t="s">
        <v>38</v>
      </c>
    </row>
    <row r="8" spans="2:27" s="30" customFormat="1" ht="11.25">
      <c r="B8" s="30" t="s">
        <v>30</v>
      </c>
      <c r="D8" s="30" t="s">
        <v>27</v>
      </c>
      <c r="E8" s="30" t="s">
        <v>27</v>
      </c>
      <c r="G8" s="30" t="s">
        <v>30</v>
      </c>
      <c r="J8" s="30" t="s">
        <v>27</v>
      </c>
      <c r="L8" s="30" t="s">
        <v>30</v>
      </c>
      <c r="N8" s="30" t="s">
        <v>27</v>
      </c>
      <c r="P8" s="30" t="s">
        <v>30</v>
      </c>
      <c r="Y8" s="30" t="s">
        <v>30</v>
      </c>
      <c r="AA8" s="30" t="s">
        <v>27</v>
      </c>
    </row>
    <row r="9" spans="1:28" s="28" customFormat="1" ht="11.25">
      <c r="A9" s="28" t="str">
        <f>'[1]1096R4'!A16</f>
        <v>SiO2</v>
      </c>
      <c r="B9" s="28">
        <f>AVERAGE('[1]1096R4'!$C16:$E16)</f>
        <v>38.49333333333334</v>
      </c>
      <c r="C9" s="28">
        <f>STDEV('[1]1096R4'!$C16:$E16)</f>
        <v>0.14101891126134056</v>
      </c>
      <c r="D9" s="28">
        <f>'[1]1096R4'!$F16</f>
        <v>38.188</v>
      </c>
      <c r="E9" s="28">
        <f>AVERAGE('[1]1096R4'!$G16,'[1]1096R4'!$K16)</f>
        <v>38.09</v>
      </c>
      <c r="F9" s="28">
        <f>STDEV('[1]1096R4'!$G16,'[1]1096R4'!$K16)</f>
        <v>0.27860007178632845</v>
      </c>
      <c r="G9" s="28">
        <f>AVERAGE('[1]1096R4'!$H16:$I16)</f>
        <v>38.0195</v>
      </c>
      <c r="H9" s="28">
        <f>STDEV('[1]1096R4'!$H16:$I16)</f>
        <v>0.559321463918756</v>
      </c>
      <c r="I9" s="28">
        <f>AVERAGE('[1]1096R4'!$K16:$K16)</f>
        <v>37.893</v>
      </c>
      <c r="J9" s="28">
        <f>AVERAGE('[1]1096R4'!$L16:$M16)</f>
        <v>38.2665</v>
      </c>
      <c r="K9" s="28">
        <f>STDEV('[1]1096R4'!$L16:$M16)</f>
        <v>0.47588286373856753</v>
      </c>
      <c r="L9" s="28">
        <f>AVERAGE('[1]1096R4'!$N16:$O16)</f>
        <v>39.090999999999994</v>
      </c>
      <c r="M9" s="28">
        <f>STDEV('[1]1096R4'!$N16:$O16)</f>
        <v>0.1484924240491756</v>
      </c>
      <c r="N9" s="28">
        <f>AVERAGE('[1]1096R4'!$R16:$S16)</f>
        <v>38.015</v>
      </c>
      <c r="O9" s="28">
        <f>STDEV('[1]1096R4'!$R16:$S16)</f>
        <v>0.039597979746444814</v>
      </c>
      <c r="P9" s="28">
        <f>AVERAGE('[1]1096R4'!$P16:$Q16)</f>
        <v>38.692499999999995</v>
      </c>
      <c r="Q9" s="28">
        <f>STDEV('[1]1096R4'!$P16:$Q16)</f>
        <v>0.16475588001646344</v>
      </c>
      <c r="S9" s="28">
        <f>AVERAGE('[1]1096R4'!$S16:$U16)</f>
        <v>38.040666666666674</v>
      </c>
      <c r="T9" s="28">
        <f>STDEV('[1]1096R4'!$S16:$U16)</f>
        <v>0.21361725897803185</v>
      </c>
      <c r="V9" s="28">
        <f>AVERAGE('[1]1096R4'!$V16:$X16)</f>
        <v>38.45433333333333</v>
      </c>
      <c r="W9" s="28">
        <f>STDEV('[1]1096R4'!$V16:$X16)</f>
        <v>0.18681630906677857</v>
      </c>
      <c r="Y9" s="28">
        <f aca="true" t="shared" si="0" ref="Y9:Y15">AVERAGE(B9,G9,I9,L9,P9,S9,V9)</f>
        <v>38.38347619047619</v>
      </c>
      <c r="Z9" s="28">
        <f aca="true" t="shared" si="1" ref="Z9:Z15">STDEV(B9,G9,I9,L9,P9,S9,V9)</f>
        <v>0.42890148688274443</v>
      </c>
      <c r="AA9" s="28">
        <f aca="true" t="shared" si="2" ref="AA9:AA15">AVERAGE(D9:E9,J9,N9)</f>
        <v>38.139875</v>
      </c>
      <c r="AB9" s="28">
        <f aca="true" t="shared" si="3" ref="AB9:AB15">STDEV(D9:E9,J9,N9)</f>
        <v>0.11019858967639574</v>
      </c>
    </row>
    <row r="10" spans="1:28" s="28" customFormat="1" ht="11.25">
      <c r="A10" s="28" t="str">
        <f>'[1]1096R4'!A21</f>
        <v>TiO2</v>
      </c>
      <c r="B10" s="28">
        <f>AVERAGE('[1]1096R4'!$C21:$E21)</f>
        <v>0.010666666666666666</v>
      </c>
      <c r="C10" s="28">
        <f>STDEV('[1]1096R4'!$C21:$E21)</f>
        <v>0.00776745346515403</v>
      </c>
      <c r="D10" s="28">
        <f>'[1]1096R4'!$F21</f>
        <v>0.003</v>
      </c>
      <c r="E10" s="28">
        <f>AVERAGE('[1]1096R4'!$G21,'[1]1096R4'!$K21)</f>
        <v>0.0215</v>
      </c>
      <c r="F10" s="28">
        <f>STDEV('[1]1096R4'!$G21,'[1]1096R4'!$K21)</f>
        <v>0.009192388155425132</v>
      </c>
      <c r="G10" s="28">
        <f>AVERAGE('[1]1096R4'!$H21:$I21)</f>
        <v>0.029</v>
      </c>
      <c r="H10" s="28">
        <f>STDEV('[1]1096R4'!$H21:$I21)</f>
        <v>0.008485281374238571</v>
      </c>
      <c r="I10" s="28">
        <f>AVERAGE('[1]1096R4'!$K21:$K21)</f>
        <v>0.028</v>
      </c>
      <c r="J10" s="28">
        <f>AVERAGE('[1]1096R4'!$L21:$M21)</f>
        <v>0.0065</v>
      </c>
      <c r="K10" s="28">
        <f>STDEV('[1]1096R4'!$L21:$M21)</f>
        <v>0.009192388155425118</v>
      </c>
      <c r="L10" s="28">
        <f>AVERAGE('[1]1096R4'!$N21:$O21)</f>
        <v>0</v>
      </c>
      <c r="M10" s="28">
        <f>STDEV('[1]1096R4'!$N21:$O21)</f>
        <v>0</v>
      </c>
      <c r="N10" s="28">
        <f>AVERAGE('[1]1096R4'!$R21:$S21)</f>
        <v>0.0225</v>
      </c>
      <c r="O10" s="28">
        <f>STDEV('[1]1096R4'!$R21:$S21)</f>
        <v>0.010606601717798212</v>
      </c>
      <c r="P10" s="28">
        <f>AVERAGE('[1]1096R4'!$P21:$Q21)</f>
        <v>0.0015</v>
      </c>
      <c r="Q10" s="28">
        <f>STDEV('[1]1096R4'!$P21:$Q21)</f>
        <v>0.0021213203435596424</v>
      </c>
      <c r="S10" s="28">
        <f>AVERAGE('[1]1096R4'!$S21:$U21)</f>
        <v>0.034</v>
      </c>
      <c r="T10" s="28">
        <f>STDEV('[1]1096R4'!$S21:$U21)</f>
        <v>0.006928203230275499</v>
      </c>
      <c r="V10" s="28">
        <f>AVERAGE('[1]1096R4'!$V21:$X21)</f>
        <v>0.030666666666666665</v>
      </c>
      <c r="W10" s="28">
        <f>STDEV('[1]1096R4'!$V21:$X21)</f>
        <v>0.011015141094572203</v>
      </c>
      <c r="Y10" s="28">
        <f t="shared" si="0"/>
        <v>0.01911904761904762</v>
      </c>
      <c r="Z10" s="28">
        <f t="shared" si="1"/>
        <v>0.014598552149707343</v>
      </c>
      <c r="AA10" s="28">
        <f t="shared" si="2"/>
        <v>0.013374999999999998</v>
      </c>
      <c r="AB10" s="28">
        <f t="shared" si="3"/>
        <v>0.010069549807877875</v>
      </c>
    </row>
    <row r="11" spans="1:28" s="28" customFormat="1" ht="11.25">
      <c r="A11" s="28" t="str">
        <f>'[1]1096R4'!A15</f>
        <v>Al2O3</v>
      </c>
      <c r="B11" s="28">
        <f>AVERAGE('[1]1096R4'!$C15:$E15)</f>
        <v>0.024666666666666667</v>
      </c>
      <c r="C11" s="28">
        <f>STDEV('[1]1096R4'!$C15:$E15)</f>
        <v>0.011930353445448856</v>
      </c>
      <c r="D11" s="28">
        <f>'[1]1096R4'!$F15</f>
        <v>0.023</v>
      </c>
      <c r="E11" s="28">
        <f>AVERAGE('[1]1096R4'!$G15,'[1]1096R4'!$K15)</f>
        <v>0.013</v>
      </c>
      <c r="F11" s="28">
        <f>STDEV('[1]1096R4'!$G15,'[1]1096R4'!$K15)</f>
        <v>0.018384776310850236</v>
      </c>
      <c r="G11" s="28">
        <f>AVERAGE('[1]1096R4'!$H15:$I15)</f>
        <v>0.0415</v>
      </c>
      <c r="H11" s="28">
        <f>STDEV('[1]1096R4'!$H15:$I15)</f>
        <v>0.010606601717798201</v>
      </c>
      <c r="I11" s="28">
        <f>AVERAGE('[1]1096R4'!$K15:$K15)</f>
        <v>0</v>
      </c>
      <c r="J11" s="28">
        <f>AVERAGE('[1]1096R4'!$L15:$M15)</f>
        <v>0.0285</v>
      </c>
      <c r="K11" s="28">
        <f>STDEV('[1]1096R4'!$L15:$M15)</f>
        <v>0.0049497474683058325</v>
      </c>
      <c r="L11" s="28">
        <f>AVERAGE('[1]1096R4'!$N15:$O15)</f>
        <v>0.038</v>
      </c>
      <c r="M11" s="28">
        <f>STDEV('[1]1096R4'!$N15:$O15)</f>
        <v>0.0028284271247461927</v>
      </c>
      <c r="N11" s="28">
        <f>AVERAGE('[1]1096R4'!$R15:$S15)</f>
        <v>0.013</v>
      </c>
      <c r="O11" s="28">
        <f>STDEV('[1]1096R4'!$R15:$S15)</f>
        <v>0.018384776310850236</v>
      </c>
      <c r="P11" s="28">
        <f>AVERAGE('[1]1096R4'!$P15:$Q15)</f>
        <v>0.043</v>
      </c>
      <c r="Q11" s="28">
        <f>STDEV('[1]1096R4'!$P15:$Q15)</f>
        <v>0.02404163056034263</v>
      </c>
      <c r="S11" s="28">
        <f>AVERAGE('[1]1096R4'!$S15:$U15)</f>
        <v>0.008333333333333333</v>
      </c>
      <c r="T11" s="28">
        <f>STDEV('[1]1096R4'!$S15:$U15)</f>
        <v>0.014433756729740645</v>
      </c>
      <c r="V11" s="28">
        <f>AVERAGE('[1]1096R4'!$V15:$X15)</f>
        <v>0.18533333333333335</v>
      </c>
      <c r="W11" s="28">
        <f>STDEV('[1]1096R4'!$V15:$X15)</f>
        <v>0.16966535690391638</v>
      </c>
      <c r="Y11" s="28">
        <f t="shared" si="0"/>
        <v>0.04869047619047619</v>
      </c>
      <c r="Z11" s="28">
        <f t="shared" si="1"/>
        <v>0.06251166028796286</v>
      </c>
      <c r="AA11" s="28">
        <f t="shared" si="2"/>
        <v>0.019375</v>
      </c>
      <c r="AB11" s="28">
        <f t="shared" si="3"/>
        <v>0.007696048769769235</v>
      </c>
    </row>
    <row r="12" spans="1:28" s="28" customFormat="1" ht="11.25">
      <c r="A12" s="28" t="str">
        <f>'[1]1096R4'!A24</f>
        <v>FeO</v>
      </c>
      <c r="B12" s="28">
        <f>AVERAGE('[1]1096R4'!$C24:$E24)</f>
        <v>21.122333333333334</v>
      </c>
      <c r="C12" s="28">
        <f>STDEV('[1]1096R4'!$C24:$E24)</f>
        <v>0.38181714646315656</v>
      </c>
      <c r="D12" s="28">
        <f>'[1]1096R4'!$F24</f>
        <v>21.635</v>
      </c>
      <c r="E12" s="28">
        <f>AVERAGE('[1]1096R4'!$G24,'[1]1096R4'!$K24)</f>
        <v>21.7325</v>
      </c>
      <c r="F12" s="28">
        <f>STDEV('[1]1096R4'!$G24,'[1]1096R4'!$K24)</f>
        <v>0.4080006127444507</v>
      </c>
      <c r="G12" s="28">
        <f>AVERAGE('[1]1096R4'!$H24:$I24)</f>
        <v>21.7715</v>
      </c>
      <c r="H12" s="28">
        <f>STDEV('[1]1096R4'!$H24:$I24)</f>
        <v>0.12091525958289918</v>
      </c>
      <c r="I12" s="28">
        <f>AVERAGE('[1]1096R4'!$K24:$K24)</f>
        <v>21.444</v>
      </c>
      <c r="J12" s="28">
        <f>AVERAGE('[1]1096R4'!$L24:$M24)</f>
        <v>21.131</v>
      </c>
      <c r="K12" s="28">
        <f>STDEV('[1]1096R4'!$L24:$M24)</f>
        <v>1.196424673767627</v>
      </c>
      <c r="L12" s="28">
        <f>AVERAGE('[1]1096R4'!$N24:$O24)</f>
        <v>18.116500000000002</v>
      </c>
      <c r="M12" s="28">
        <f>STDEV('[1]1096R4'!$N24:$O24)</f>
        <v>0.040305086527632226</v>
      </c>
      <c r="N12" s="28">
        <f>AVERAGE('[1]1096R4'!$R24:$S24)</f>
        <v>21.524500000000003</v>
      </c>
      <c r="O12" s="28">
        <f>STDEV('[1]1096R4'!$R24:$S24)</f>
        <v>0.3330472939385528</v>
      </c>
      <c r="P12" s="28">
        <f>AVERAGE('[1]1096R4'!$P24:$Q24)</f>
        <v>20.5395</v>
      </c>
      <c r="Q12" s="28">
        <f>STDEV('[1]1096R4'!$P24:$Q24)</f>
        <v>0.019091883092037507</v>
      </c>
      <c r="S12" s="28">
        <f>AVERAGE('[1]1096R4'!$S24:$U24)</f>
        <v>21.99666666666667</v>
      </c>
      <c r="T12" s="28">
        <f>STDEV('[1]1096R4'!$S24:$U24)</f>
        <v>0.39187285352927814</v>
      </c>
      <c r="V12" s="28">
        <f>AVERAGE('[1]1096R4'!$V24:$X24)</f>
        <v>21.484666666666666</v>
      </c>
      <c r="W12" s="28">
        <f>STDEV('[1]1096R4'!$V24:$X24)</f>
        <v>0.28488126181517825</v>
      </c>
      <c r="Y12" s="28">
        <f t="shared" si="0"/>
        <v>20.92502380952381</v>
      </c>
      <c r="Z12" s="28">
        <f t="shared" si="1"/>
        <v>1.324313810538533</v>
      </c>
      <c r="AA12" s="28">
        <f t="shared" si="2"/>
        <v>21.505750000000003</v>
      </c>
      <c r="AB12" s="28">
        <f t="shared" si="3"/>
        <v>0.26388776023145216</v>
      </c>
    </row>
    <row r="13" spans="1:28" s="28" customFormat="1" ht="13.5" customHeight="1">
      <c r="A13" s="28" t="str">
        <f>'[1]1096R4'!A23</f>
        <v>MnO</v>
      </c>
      <c r="B13" s="28">
        <f>AVERAGE('[1]1096R4'!$C23:$E23)</f>
        <v>0.375</v>
      </c>
      <c r="C13" s="28">
        <f>STDEV('[1]1096R4'!$C23:$E23)</f>
        <v>0.02433105012119364</v>
      </c>
      <c r="D13" s="28">
        <f>'[1]1096R4'!$F23</f>
        <v>0.35</v>
      </c>
      <c r="E13" s="28">
        <f>AVERAGE('[1]1096R4'!$G23,'[1]1096R4'!$K23)</f>
        <v>0.39349999999999996</v>
      </c>
      <c r="F13" s="28">
        <f>STDEV('[1]1096R4'!$G23,'[1]1096R4'!$K23)</f>
        <v>0.03747665940288743</v>
      </c>
      <c r="G13" s="28">
        <f>AVERAGE('[1]1096R4'!$H23:$I23)</f>
        <v>0.311</v>
      </c>
      <c r="H13" s="28">
        <f>STDEV('[1]1096R4'!$H23:$I23)</f>
        <v>0.05656854249492363</v>
      </c>
      <c r="I13" s="28">
        <f>AVERAGE('[1]1096R4'!$K23:$K23)</f>
        <v>0.42</v>
      </c>
      <c r="J13" s="28">
        <f>AVERAGE('[1]1096R4'!$L23:$M23)</f>
        <v>0.353</v>
      </c>
      <c r="K13" s="28">
        <f>STDEV('[1]1096R4'!$L23:$M23)</f>
        <v>0.06646803743153593</v>
      </c>
      <c r="L13" s="28">
        <f>AVERAGE('[1]1096R4'!$N23:$O23)</f>
        <v>0.29900000000000004</v>
      </c>
      <c r="M13" s="28">
        <f>STDEV('[1]1096R4'!$N23:$O23)</f>
        <v>0.029698484809834426</v>
      </c>
      <c r="N13" s="28">
        <f>AVERAGE('[1]1096R4'!$R23:$S23)</f>
        <v>0.3525</v>
      </c>
      <c r="O13" s="28">
        <f>STDEV('[1]1096R4'!$R23:$S23)</f>
        <v>0.00777817459305203</v>
      </c>
      <c r="P13" s="28">
        <f>AVERAGE('[1]1096R4'!$P23:$Q23)</f>
        <v>0.3775</v>
      </c>
      <c r="Q13" s="28">
        <f>STDEV('[1]1096R4'!$P23:$Q23)</f>
        <v>0.02474873734152948</v>
      </c>
      <c r="S13" s="28">
        <f>AVERAGE('[1]1096R4'!$S23:$U23)</f>
        <v>0.39666666666666667</v>
      </c>
      <c r="T13" s="28">
        <f>STDEV('[1]1096R4'!$S23:$U23)</f>
        <v>0.07836027905344219</v>
      </c>
      <c r="V13" s="28">
        <f>AVERAGE('[1]1096R4'!$V23:$X23)</f>
        <v>0.3423333333333334</v>
      </c>
      <c r="W13" s="28">
        <f>STDEV('[1]1096R4'!$V23:$X23)</f>
        <v>0.05608327142146137</v>
      </c>
      <c r="Y13" s="28">
        <f t="shared" si="0"/>
        <v>0.36021428571428565</v>
      </c>
      <c r="Z13" s="28">
        <f t="shared" si="1"/>
        <v>0.04455237391165698</v>
      </c>
      <c r="AA13" s="28">
        <f t="shared" si="2"/>
        <v>0.36224999999999996</v>
      </c>
      <c r="AB13" s="28">
        <f t="shared" si="3"/>
        <v>0.020874625745148846</v>
      </c>
    </row>
    <row r="14" spans="1:28" s="28" customFormat="1" ht="11.25">
      <c r="A14" s="28" t="str">
        <f>'[1]1096R4'!A14</f>
        <v>MgO</v>
      </c>
      <c r="B14" s="28">
        <f>AVERAGE('[1]1096R4'!$C14:$E14)</f>
        <v>40.29</v>
      </c>
      <c r="C14" s="28">
        <f>STDEV('[1]1096R4'!$C14:$E14)</f>
        <v>0.22058331759183644</v>
      </c>
      <c r="D14" s="28">
        <f>'[1]1096R4'!$F14</f>
        <v>39.523</v>
      </c>
      <c r="E14" s="28">
        <f>AVERAGE('[1]1096R4'!$G14,'[1]1096R4'!$K14)</f>
        <v>40.5125</v>
      </c>
      <c r="F14" s="28">
        <f>STDEV('[1]1096R4'!$G14,'[1]1096R4'!$K14)</f>
        <v>0.5663925317297384</v>
      </c>
      <c r="G14" s="28">
        <f>AVERAGE('[1]1096R4'!$H14:$I14)</f>
        <v>40.1875</v>
      </c>
      <c r="H14" s="28">
        <f>STDEV('[1]1096R4'!$H14:$I14)</f>
        <v>0.003535533905929522</v>
      </c>
      <c r="I14" s="28">
        <f>AVERAGE('[1]1096R4'!$K14:$K14)</f>
        <v>40.913</v>
      </c>
      <c r="J14" s="28">
        <f>AVERAGE('[1]1096R4'!$L14:$M14)</f>
        <v>40.578</v>
      </c>
      <c r="K14" s="28">
        <f>STDEV('[1]1096R4'!$L14:$M14)</f>
        <v>1.443912047182652</v>
      </c>
      <c r="L14" s="28">
        <f>AVERAGE('[1]1096R4'!$N14:$O14)</f>
        <v>43.5415</v>
      </c>
      <c r="M14" s="28">
        <f>STDEV('[1]1096R4'!$N14:$O14)</f>
        <v>0.43062802974303477</v>
      </c>
      <c r="N14" s="28">
        <f>AVERAGE('[1]1096R4'!$R14:$S14)</f>
        <v>40.4955</v>
      </c>
      <c r="O14" s="28">
        <f>STDEV('[1]1096R4'!$R14:$S14)</f>
        <v>0.0855599205235688</v>
      </c>
      <c r="P14" s="28">
        <f>AVERAGE('[1]1096R4'!$P14:$Q14)</f>
        <v>41.813</v>
      </c>
      <c r="Q14" s="28">
        <f>STDEV('[1]1096R4'!$P14:$Q14)</f>
        <v>0.5062884553290592</v>
      </c>
      <c r="S14" s="28">
        <f>AVERAGE('[1]1096R4'!$S14:$U14)</f>
        <v>40.141666666666666</v>
      </c>
      <c r="T14" s="28">
        <f>STDEV('[1]1096R4'!$S14:$U14)</f>
        <v>0.6134006303656636</v>
      </c>
      <c r="V14" s="28">
        <f>AVERAGE('[1]1096R4'!$V14:$X14)</f>
        <v>41.023</v>
      </c>
      <c r="W14" s="28">
        <f>STDEV('[1]1096R4'!$V14:$X14)</f>
        <v>0.21650173209417442</v>
      </c>
      <c r="Y14" s="28">
        <f t="shared" si="0"/>
        <v>41.12995238095238</v>
      </c>
      <c r="Z14" s="28">
        <f t="shared" si="1"/>
        <v>1.218678810700546</v>
      </c>
      <c r="AA14" s="28">
        <f t="shared" si="2"/>
        <v>40.27725</v>
      </c>
      <c r="AB14" s="28">
        <f t="shared" si="3"/>
        <v>0.5040896910932828</v>
      </c>
    </row>
    <row r="15" spans="1:28" s="28" customFormat="1" ht="11.25">
      <c r="A15" s="28" t="str">
        <f>'[1]1096R4'!A26</f>
        <v>Total</v>
      </c>
      <c r="B15" s="28">
        <f>AVERAGE('[1]1096R4'!$C26:$E26)</f>
        <v>100.59566666666666</v>
      </c>
      <c r="C15" s="28">
        <f>STDEV('[1]1096R4'!$C26:$E26)</f>
        <v>0.3060887670812706</v>
      </c>
      <c r="D15" s="28">
        <f>'[1]1096R4'!$F26</f>
        <v>100.025</v>
      </c>
      <c r="E15" s="28">
        <f>AVERAGE('[1]1096R4'!$G26,'[1]1096R4'!$K26)</f>
        <v>101.0495</v>
      </c>
      <c r="F15" s="28">
        <f>STDEV('[1]1096R4'!$G26,'[1]1096R4'!$K26)</f>
        <v>0.11101576464628547</v>
      </c>
      <c r="G15" s="28">
        <f>AVERAGE('[1]1096R4'!$H26:$I26)</f>
        <v>100.647</v>
      </c>
      <c r="H15" s="28">
        <f>STDEV('[1]1096R4'!$H26:$I26)</f>
        <v>0.7368052659949689</v>
      </c>
      <c r="I15" s="28">
        <f>AVERAGE('[1]1096R4'!$K26:$K26)</f>
        <v>100.971</v>
      </c>
      <c r="J15" s="28">
        <f>AVERAGE('[1]1096R4'!$L26:$M26)</f>
        <v>100.6225</v>
      </c>
      <c r="K15" s="28">
        <f>STDEV('[1]1096R4'!$L26:$M26)</f>
        <v>0.6088189385991779</v>
      </c>
      <c r="L15" s="28">
        <f>AVERAGE('[1]1096R4'!$N26:$O26)</f>
        <v>101.3715</v>
      </c>
      <c r="M15" s="28">
        <f>STDEV('[1]1096R4'!$N26:$O26)</f>
        <v>0.44335595180604176</v>
      </c>
      <c r="N15" s="28">
        <f>AVERAGE('[1]1096R4'!$R26:$S26)</f>
        <v>100.7465</v>
      </c>
      <c r="O15" s="28">
        <f>STDEV('[1]1096R4'!$R26:$S26)</f>
        <v>0.2665792565073251</v>
      </c>
      <c r="P15" s="28">
        <f>AVERAGE('[1]1096R4'!$P26:$Q26)</f>
        <v>101.791</v>
      </c>
      <c r="Q15" s="28">
        <f>STDEV('[1]1096R4'!$P26:$Q26)</f>
        <v>0.555785930012012</v>
      </c>
      <c r="S15" s="28">
        <f>AVERAGE('[1]1096R4'!$S26:$U26)</f>
        <v>100.88199999999999</v>
      </c>
      <c r="T15" s="28">
        <f>STDEV('[1]1096R4'!$S26:$U26)</f>
        <v>0.9156511344407674</v>
      </c>
      <c r="V15" s="28">
        <f>AVERAGE('[1]1096R4'!$V26:$X26)</f>
        <v>101.77833333333332</v>
      </c>
      <c r="W15" s="28">
        <f>STDEV('[1]1096R4'!$V26:$X26)</f>
        <v>0.0898906743401919</v>
      </c>
      <c r="Y15" s="28">
        <f t="shared" si="0"/>
        <v>101.14807142857141</v>
      </c>
      <c r="Z15" s="28">
        <f t="shared" si="1"/>
        <v>0.503136733655972</v>
      </c>
      <c r="AA15" s="28">
        <f t="shared" si="2"/>
        <v>100.610875</v>
      </c>
      <c r="AB15" s="28">
        <f t="shared" si="3"/>
        <v>0.4297947911536015</v>
      </c>
    </row>
    <row r="16" s="28" customFormat="1" ht="11.25"/>
    <row r="17" spans="1:28" s="28" customFormat="1" ht="11.25">
      <c r="A17" s="28" t="str">
        <f>'[1]1096R4'!A94</f>
        <v>Si</v>
      </c>
      <c r="B17" s="28">
        <f>AVERAGE('[1]1096R4'!$C94:$E94)</f>
        <v>0.9882244769548851</v>
      </c>
      <c r="C17" s="28">
        <f>STDEV('[1]1096R4'!$C94:$E94)</f>
        <v>0.005935975189673996</v>
      </c>
      <c r="D17" s="28">
        <f>'[1]1096R4'!$F94</f>
        <v>0.9889790430360292</v>
      </c>
      <c r="E17" s="28">
        <f>AVERAGE('[1]1096R4'!$G94,'[1]1096R4'!$K94)</f>
        <v>0.9739893182635674</v>
      </c>
      <c r="F17" s="28">
        <f>STDEV('[1]1096R4'!$G94,'[1]1096R4'!$K94)</f>
        <v>0.008865360140803052</v>
      </c>
      <c r="G17" s="28">
        <f>AVERAGE('[1]1096R4'!$H94:$I94)</f>
        <v>0.9767567879503003</v>
      </c>
      <c r="H17" s="28">
        <f>STDEV('[1]1096R4'!$H94:$I94)</f>
        <v>0.008506872582608373</v>
      </c>
      <c r="I17" s="28">
        <f>AVERAGE('[1]1096R4'!$K94:$K94)</f>
        <v>0.9677205619903446</v>
      </c>
      <c r="J17" s="28">
        <f>AVERAGE('[1]1096R4'!$L94:$M94)</f>
        <v>0.9808931282385533</v>
      </c>
      <c r="K17" s="28">
        <f>STDEV('[1]1096R4'!$L94:$M94)</f>
        <v>0.0005761603440573517</v>
      </c>
      <c r="L17" s="28">
        <f>AVERAGE('[1]1096R4'!$N94:$O94)</f>
        <v>0.9793942243987555</v>
      </c>
      <c r="M17" s="28">
        <f>STDEV('[1]1096R4'!$N94:$O94)</f>
        <v>0.0017732650403952737</v>
      </c>
      <c r="N17" s="28">
        <f>AVERAGE('[1]1096R4'!$R94:$S94)</f>
        <v>0.9742164568296114</v>
      </c>
      <c r="O17" s="28">
        <f>STDEV('[1]1096R4'!$R94:$S94)</f>
        <v>0.0033027830169049988</v>
      </c>
      <c r="P17" s="28">
        <f>AVERAGE('[1]1096R4'!$P94:$Q94)</f>
        <v>0.9762869358357003</v>
      </c>
      <c r="Q17" s="28">
        <f>STDEV('[1]1096R4'!$P94:$Q94)</f>
        <v>0.002622282626283861</v>
      </c>
      <c r="S17" s="28">
        <f>AVERAGE('[1]1096R4'!$S94:$U94)</f>
        <v>0.9758526349867439</v>
      </c>
      <c r="T17" s="28">
        <f>STDEV('[1]1096R4'!$S94:$U94)</f>
        <v>0.0053825218087729994</v>
      </c>
      <c r="V17" s="28">
        <f>AVERAGE('[1]1096R4'!$V94:$X94)</f>
        <v>0.9739018563686571</v>
      </c>
      <c r="W17" s="28">
        <f>STDEV('[1]1096R4'!$V94:$X94)</f>
        <v>0.004723311051966232</v>
      </c>
      <c r="Y17" s="28">
        <f aca="true" t="shared" si="4" ref="Y17:Y28">AVERAGE(B17,G17,I17,L17,P17,S17,V17)</f>
        <v>0.9768767826407696</v>
      </c>
      <c r="Z17" s="28">
        <f aca="true" t="shared" si="5" ref="Z17:Z28">STDEV(B17,G17,I17,L17,P17,S17,V17)</f>
        <v>0.006180688184062685</v>
      </c>
      <c r="AA17" s="28">
        <f aca="true" t="shared" si="6" ref="AA17:AA28">AVERAGE(D17:E17,J17,N17)</f>
        <v>0.9795194865919403</v>
      </c>
      <c r="AB17" s="28">
        <f aca="true" t="shared" si="7" ref="AB17:AB28">STDEV(D17:E17,J17,N17)</f>
        <v>0.007072835025468898</v>
      </c>
    </row>
    <row r="18" spans="1:28" s="28" customFormat="1" ht="11.25">
      <c r="A18" s="28" t="str">
        <f>'[1]1096R4'!A99</f>
        <v>Ti</v>
      </c>
      <c r="B18" s="28">
        <f>AVERAGE('[1]1096R4'!$C99:$E99)</f>
        <v>0.0002057075340637872</v>
      </c>
      <c r="C18" s="28">
        <f>STDEV('[1]1096R4'!$C99:$E99)</f>
        <v>0.00014969988725024825</v>
      </c>
      <c r="D18" s="28">
        <f>'[1]1096R4'!$F99</f>
        <v>5.842546516406792E-05</v>
      </c>
      <c r="E18" s="28">
        <f>AVERAGE('[1]1096R4'!$G99,'[1]1096R4'!$K99)</f>
        <v>0.0004132697006083429</v>
      </c>
      <c r="F18" s="28">
        <f>STDEV('[1]1096R4'!$G99,'[1]1096R4'!$K99)</f>
        <v>0.0001760230621660337</v>
      </c>
      <c r="G18" s="28">
        <f>AVERAGE('[1]1096R4'!$H99:$I99)</f>
        <v>0.0005607885924656126</v>
      </c>
      <c r="H18" s="28">
        <f>STDEV('[1]1096R4'!$H99:$I99)</f>
        <v>0.0001673036722152726</v>
      </c>
      <c r="I18" s="28">
        <f>AVERAGE('[1]1096R4'!$K99:$K99)</f>
        <v>0.0005377368015111665</v>
      </c>
      <c r="J18" s="28">
        <f>AVERAGE('[1]1096R4'!$L99:$M99)</f>
        <v>0.0001264600353268819</v>
      </c>
      <c r="K18" s="28">
        <f>STDEV('[1]1096R4'!$L99:$M99)</f>
        <v>0.0001788414970574571</v>
      </c>
      <c r="L18" s="28">
        <f>AVERAGE('[1]1096R4'!$N99:$O99)</f>
        <v>0</v>
      </c>
      <c r="M18" s="28">
        <f>STDEV('[1]1096R4'!$N99:$O99)</f>
        <v>0</v>
      </c>
      <c r="N18" s="28">
        <f>AVERAGE('[1]1096R4'!$R99:$S99)</f>
        <v>0.0004333738757890815</v>
      </c>
      <c r="O18" s="28">
        <f>STDEV('[1]1096R4'!$R99:$S99)</f>
        <v>0.0002033891889721517</v>
      </c>
      <c r="P18" s="28">
        <f>AVERAGE('[1]1096R4'!$P99:$Q99)</f>
        <v>2.860199680637012E-05</v>
      </c>
      <c r="Q18" s="28">
        <f>STDEV('[1]1096R4'!$P99:$Q99)</f>
        <v>4.044933179452058E-05</v>
      </c>
      <c r="S18" s="28">
        <f>AVERAGE('[1]1096R4'!$S99:$U99)</f>
        <v>0.0006567736819066769</v>
      </c>
      <c r="T18" s="28">
        <f>STDEV('[1]1096R4'!$S99:$U99)</f>
        <v>0.00014069615501081456</v>
      </c>
      <c r="V18" s="28">
        <f>AVERAGE('[1]1096R4'!$V99:$X99)</f>
        <v>0.0005841979481178749</v>
      </c>
      <c r="W18" s="28">
        <f>STDEV('[1]1096R4'!$V99:$X99)</f>
        <v>0.00021052042212969089</v>
      </c>
      <c r="Y18" s="28">
        <f t="shared" si="4"/>
        <v>0.00036768665069592687</v>
      </c>
      <c r="Z18" s="28">
        <f t="shared" si="5"/>
        <v>0.00028079143418244517</v>
      </c>
      <c r="AA18" s="28">
        <f t="shared" si="6"/>
        <v>0.0002578822692220936</v>
      </c>
      <c r="AB18" s="28">
        <f t="shared" si="7"/>
        <v>0.000193216094960477</v>
      </c>
    </row>
    <row r="19" spans="1:28" s="28" customFormat="1" ht="11.25">
      <c r="A19" s="28" t="str">
        <f>'[1]1096R4'!A93</f>
        <v>Al</v>
      </c>
      <c r="B19" s="28">
        <f>AVERAGE('[1]1096R4'!$C93:$E93)</f>
        <v>0.0007462786416873407</v>
      </c>
      <c r="C19" s="28">
        <f>STDEV('[1]1096R4'!$C93:$E93)</f>
        <v>0.0003604177609162718</v>
      </c>
      <c r="D19" s="28">
        <f>'[1]1096R4'!$F93</f>
        <v>0.000702010703077149</v>
      </c>
      <c r="E19" s="28">
        <f>AVERAGE('[1]1096R4'!$G93,'[1]1096R4'!$K93)</f>
        <v>0.00039227277255780163</v>
      </c>
      <c r="F19" s="28">
        <f>STDEV('[1]1096R4'!$G93,'[1]1096R4'!$K93)</f>
        <v>0.0005547574751009395</v>
      </c>
      <c r="G19" s="28">
        <f>AVERAGE('[1]1096R4'!$H93:$I93)</f>
        <v>0.0012575811989303468</v>
      </c>
      <c r="H19" s="28">
        <f>STDEV('[1]1096R4'!$H93:$I93)</f>
        <v>0.00032871007405312373</v>
      </c>
      <c r="I19" s="28">
        <f>AVERAGE('[1]1096R4'!$K93:$K93)</f>
        <v>0</v>
      </c>
      <c r="J19" s="28">
        <f>AVERAGE('[1]1096R4'!$L93:$M93)</f>
        <v>0.0008600966852842323</v>
      </c>
      <c r="K19" s="28">
        <f>STDEV('[1]1096R4'!$L93:$M93)</f>
        <v>0.00013833269250364475</v>
      </c>
      <c r="L19" s="28">
        <f>AVERAGE('[1]1096R4'!$N93:$O93)</f>
        <v>0.0011223165181449585</v>
      </c>
      <c r="M19" s="28">
        <f>STDEV('[1]1096R4'!$N93:$O93)</f>
        <v>8.981312794783224E-05</v>
      </c>
      <c r="N19" s="28">
        <f>AVERAGE('[1]1096R4'!$R93:$S93)</f>
        <v>0.00039329609725539895</v>
      </c>
      <c r="O19" s="28">
        <f>STDEV('[1]1096R4'!$R93:$S93)</f>
        <v>0.0005562046747669931</v>
      </c>
      <c r="P19" s="28">
        <f>AVERAGE('[1]1096R4'!$P93:$Q93)</f>
        <v>0.0012762548396004283</v>
      </c>
      <c r="Q19" s="28">
        <f>STDEV('[1]1096R4'!$P93:$Q93)</f>
        <v>0.0007060722009832037</v>
      </c>
      <c r="S19" s="28">
        <f>AVERAGE('[1]1096R4'!$S93:$U93)</f>
        <v>0.00025474600472859325</v>
      </c>
      <c r="T19" s="28">
        <f>STDEV('[1]1096R4'!$S93:$U93)</f>
        <v>0.00044123302321510505</v>
      </c>
      <c r="V19" s="28">
        <f>AVERAGE('[1]1096R4'!$V93:$X93)</f>
        <v>0.00553705337234306</v>
      </c>
      <c r="W19" s="28">
        <f>STDEV('[1]1096R4'!$V93:$X93)</f>
        <v>0.0050739923463623115</v>
      </c>
      <c r="Y19" s="28">
        <f t="shared" si="4"/>
        <v>0.0014563186536335326</v>
      </c>
      <c r="Z19" s="28">
        <f t="shared" si="5"/>
        <v>0.0018665775496926752</v>
      </c>
      <c r="AA19" s="28">
        <f t="shared" si="6"/>
        <v>0.0005869190645436455</v>
      </c>
      <c r="AB19" s="28">
        <f t="shared" si="7"/>
        <v>0.0002332731804695647</v>
      </c>
    </row>
    <row r="20" spans="1:28" s="28" customFormat="1" ht="11.25">
      <c r="A20" s="28" t="str">
        <f>'[1]1096R4'!A102</f>
        <v>Fe2</v>
      </c>
      <c r="B20" s="28">
        <f>AVERAGE('[1]1096R4'!$C102:$E102)</f>
        <v>0.45347619145745327</v>
      </c>
      <c r="C20" s="28">
        <f>STDEV('[1]1096R4'!$C102:$E102)</f>
        <v>0.007269081416677659</v>
      </c>
      <c r="D20" s="28">
        <f>'[1]1096R4'!$F102</f>
        <v>0.4685684774285127</v>
      </c>
      <c r="E20" s="28">
        <f>AVERAGE('[1]1096R4'!$G102,'[1]1096R4'!$K102)</f>
        <v>0.46474353026615917</v>
      </c>
      <c r="F20" s="28">
        <f>STDEV('[1]1096R4'!$G102,'[1]1096R4'!$K102)</f>
        <v>0.009555741981641101</v>
      </c>
      <c r="G20" s="28">
        <f>AVERAGE('[1]1096R4'!$H102:$I102)</f>
        <v>0.46777425895459923</v>
      </c>
      <c r="H20" s="28">
        <f>STDEV('[1]1096R4'!$H102:$I102)</f>
        <v>0.0002098863510716541</v>
      </c>
      <c r="I20" s="28">
        <f>AVERAGE('[1]1096R4'!$K102:$K102)</f>
        <v>0.45798660031167177</v>
      </c>
      <c r="J20" s="28">
        <f>AVERAGE('[1]1096R4'!$L102:$M102)</f>
        <v>0.4531836718478399</v>
      </c>
      <c r="K20" s="28">
        <f>STDEV('[1]1096R4'!$L102:$M102)</f>
        <v>0.03154932967864913</v>
      </c>
      <c r="L20" s="28">
        <f>AVERAGE('[1]1096R4'!$N102:$O102)</f>
        <v>0.3795931679022438</v>
      </c>
      <c r="M20" s="28">
        <f>STDEV('[1]1096R4'!$N102:$O102)</f>
        <v>0.002973699459244395</v>
      </c>
      <c r="N20" s="28">
        <f>AVERAGE('[1]1096R4'!$R102:$S102)</f>
        <v>0.4612975100238886</v>
      </c>
      <c r="O20" s="28">
        <f>STDEV('[1]1096R4'!$R102:$S102)</f>
        <v>0.00605435492556203</v>
      </c>
      <c r="P20" s="28">
        <f>AVERAGE('[1]1096R4'!$P102:$Q102)</f>
        <v>0.43341543154734574</v>
      </c>
      <c r="Q20" s="28">
        <f>STDEV('[1]1096R4'!$P102:$Q102)</f>
        <v>0.003412502314898247</v>
      </c>
      <c r="S20" s="28">
        <f>AVERAGE('[1]1096R4'!$S102:$U102)</f>
        <v>0.4718751875803246</v>
      </c>
      <c r="T20" s="28">
        <f>STDEV('[1]1096R4'!$S102:$U102)</f>
        <v>0.006024746548984474</v>
      </c>
      <c r="V20" s="28">
        <f>AVERAGE('[1]1096R4'!$V102:$X102)</f>
        <v>0.45504701225222055</v>
      </c>
      <c r="W20" s="28">
        <f>STDEV('[1]1096R4'!$V102:$X102)</f>
        <v>0.006231831731568035</v>
      </c>
      <c r="Y20" s="28">
        <f t="shared" si="4"/>
        <v>0.4455954071436941</v>
      </c>
      <c r="Z20" s="28">
        <f t="shared" si="5"/>
        <v>0.03160210168779627</v>
      </c>
      <c r="AA20" s="28">
        <f t="shared" si="6"/>
        <v>0.4619482973916001</v>
      </c>
      <c r="AB20" s="28">
        <f t="shared" si="7"/>
        <v>0.006554446217758301</v>
      </c>
    </row>
    <row r="21" spans="1:28" s="28" customFormat="1" ht="11.25">
      <c r="A21" s="28" t="str">
        <f>'[1]1096R4'!A101</f>
        <v>Mn</v>
      </c>
      <c r="B21" s="28">
        <f>AVERAGE('[1]1096R4'!$C101:$E101)</f>
        <v>0.00815475827728362</v>
      </c>
      <c r="C21" s="28">
        <f>STDEV('[1]1096R4'!$C101:$E101)</f>
        <v>0.0005402314902388986</v>
      </c>
      <c r="D21" s="28">
        <f>'[1]1096R4'!$F101</f>
        <v>0.007677396289394076</v>
      </c>
      <c r="E21" s="28">
        <f>AVERAGE('[1]1096R4'!$G101,'[1]1096R4'!$K101)</f>
        <v>0.00852184989559364</v>
      </c>
      <c r="F21" s="28">
        <f>STDEV('[1]1096R4'!$G101,'[1]1096R4'!$K101)</f>
        <v>0.0007964463801082843</v>
      </c>
      <c r="G21" s="28">
        <f>AVERAGE('[1]1096R4'!$H101:$I101)</f>
        <v>0.006764071538948324</v>
      </c>
      <c r="H21" s="28">
        <f>STDEV('[1]1096R4'!$H101:$I101)</f>
        <v>0.0011903817252573706</v>
      </c>
      <c r="I21" s="28">
        <f>AVERAGE('[1]1096R4'!$K101:$K101)</f>
        <v>0.009085022531819687</v>
      </c>
      <c r="J21" s="28">
        <f>AVERAGE('[1]1096R4'!$L101:$M101)</f>
        <v>0.0076741579505456</v>
      </c>
      <c r="K21" s="28">
        <f>STDEV('[1]1096R4'!$L101:$M101)</f>
        <v>0.001543054759153052</v>
      </c>
      <c r="L21" s="28">
        <f>AVERAGE('[1]1096R4'!$N101:$O101)</f>
        <v>0.006346923690876241</v>
      </c>
      <c r="M21" s="28">
        <f>STDEV('[1]1096R4'!$N101:$O101)</f>
        <v>0.00066583038407276</v>
      </c>
      <c r="N21" s="28">
        <f>AVERAGE('[1]1096R4'!$R101:$S101)</f>
        <v>0.007651666784642313</v>
      </c>
      <c r="O21" s="28">
        <f>STDEV('[1]1096R4'!$R101:$S101)</f>
        <v>0.00018680525554401283</v>
      </c>
      <c r="P21" s="28">
        <f>AVERAGE('[1]1096R4'!$P101:$Q101)</f>
        <v>0.008069723359977151</v>
      </c>
      <c r="Q21" s="28">
        <f>STDEV('[1]1096R4'!$P101:$Q101)</f>
        <v>0.000584950747894169</v>
      </c>
      <c r="S21" s="28">
        <f>AVERAGE('[1]1096R4'!$S101:$U101)</f>
        <v>0.008629786372573068</v>
      </c>
      <c r="T21" s="28">
        <f>STDEV('[1]1096R4'!$S101:$U101)</f>
        <v>0.0017936776011410155</v>
      </c>
      <c r="V21" s="28">
        <f>AVERAGE('[1]1096R4'!$V101:$X101)</f>
        <v>0.007344202879580837</v>
      </c>
      <c r="W21" s="28">
        <f>STDEV('[1]1096R4'!$V101:$X101)</f>
        <v>0.001208167626576733</v>
      </c>
      <c r="Y21" s="28">
        <f t="shared" si="4"/>
        <v>0.007770641235865562</v>
      </c>
      <c r="Z21" s="28">
        <f t="shared" si="5"/>
        <v>0.0009937075735116413</v>
      </c>
      <c r="AA21" s="28">
        <f t="shared" si="6"/>
        <v>0.007881267730043906</v>
      </c>
      <c r="AB21" s="28">
        <f t="shared" si="7"/>
        <v>0.00042720804066487614</v>
      </c>
    </row>
    <row r="22" spans="1:28" s="28" customFormat="1" ht="11.25">
      <c r="A22" s="28" t="str">
        <f>'[1]1096R4'!A92</f>
        <v>Mg</v>
      </c>
      <c r="B22" s="28">
        <f>AVERAGE('[1]1096R4'!$C92:$E92)</f>
        <v>1.5419544446132611</v>
      </c>
      <c r="C22" s="28">
        <f>STDEV('[1]1096R4'!$C92:$E92)</f>
        <v>0.007305116397736644</v>
      </c>
      <c r="D22" s="28">
        <f>'[1]1096R4'!$F92</f>
        <v>1.5258738237743845</v>
      </c>
      <c r="E22" s="28">
        <f>AVERAGE('[1]1096R4'!$G92,'[1]1096R4'!$K92)</f>
        <v>1.5443031003887209</v>
      </c>
      <c r="F22" s="28">
        <f>STDEV('[1]1096R4'!$G92,'[1]1096R4'!$K92)</f>
        <v>0.018829570241248927</v>
      </c>
      <c r="G22" s="28">
        <f>AVERAGE('[1]1096R4'!$H92:$I92)</f>
        <v>1.5392126850272796</v>
      </c>
      <c r="H22" s="28">
        <f>STDEV('[1]1096R4'!$H92:$I92)</f>
        <v>0.009103737985639553</v>
      </c>
      <c r="I22" s="28">
        <f>AVERAGE('[1]1096R4'!$K92:$K92)</f>
        <v>1.5576176171931364</v>
      </c>
      <c r="J22" s="28">
        <f>AVERAGE('[1]1096R4'!$L92:$M92)</f>
        <v>1.5503746629420805</v>
      </c>
      <c r="K22" s="28">
        <f>STDEV('[1]1096R4'!$L92:$M92)</f>
        <v>0.03498496889799387</v>
      </c>
      <c r="L22" s="28">
        <f>AVERAGE('[1]1096R4'!$N92:$O92)</f>
        <v>1.626242364550707</v>
      </c>
      <c r="M22" s="28">
        <f>STDEV('[1]1096R4'!$N92:$O92)</f>
        <v>0.006961926887838352</v>
      </c>
      <c r="N22" s="28">
        <f>AVERAGE('[1]1096R4'!$R92:$S92)</f>
        <v>1.5470849778657987</v>
      </c>
      <c r="O22" s="28">
        <f>STDEV('[1]1096R4'!$R92:$S92)</f>
        <v>0.00036469844918040283</v>
      </c>
      <c r="P22" s="28">
        <f>AVERAGE('[1]1096R4'!$P92:$Q92)</f>
        <v>1.572746483973928</v>
      </c>
      <c r="Q22" s="28">
        <f>STDEV('[1]1096R4'!$P92:$Q92)</f>
        <v>0.008122601209853452</v>
      </c>
      <c r="S22" s="28">
        <f>AVERAGE('[1]1096R4'!$S92:$U92)</f>
        <v>1.5350189191052304</v>
      </c>
      <c r="T22" s="28">
        <f>STDEV('[1]1096R4'!$S92:$U92)</f>
        <v>0.011055436701156409</v>
      </c>
      <c r="V22" s="28">
        <f>AVERAGE('[1]1096R4'!$V92:$X92)</f>
        <v>1.5488306192683752</v>
      </c>
      <c r="W22" s="28">
        <f>STDEV('[1]1096R4'!$V92:$X92)</f>
        <v>0.005870009258044127</v>
      </c>
      <c r="Y22" s="28">
        <f t="shared" si="4"/>
        <v>1.560231876247417</v>
      </c>
      <c r="Z22" s="28">
        <f t="shared" si="5"/>
        <v>0.03178675588521092</v>
      </c>
      <c r="AA22" s="28">
        <f t="shared" si="6"/>
        <v>1.5419091412427461</v>
      </c>
      <c r="AB22" s="28">
        <f t="shared" si="7"/>
        <v>0.010974467171487522</v>
      </c>
    </row>
    <row r="23" spans="1:28" s="28" customFormat="1" ht="11.25">
      <c r="A23" s="28" t="str">
        <f>'[1]1096R4'!A98</f>
        <v>Ca</v>
      </c>
      <c r="B23" s="28">
        <f>AVERAGE('[1]1096R4'!$C98:$E98)</f>
        <v>0.005610853558623508</v>
      </c>
      <c r="C23" s="28">
        <f>STDEV('[1]1096R4'!$C98:$E98)</f>
        <v>0.00026494586588086326</v>
      </c>
      <c r="D23" s="28">
        <f>'[1]1096R4'!$F98</f>
        <v>0.005854641106043245</v>
      </c>
      <c r="E23" s="28">
        <f>AVERAGE('[1]1096R4'!$G98,'[1]1096R4'!$K98)</f>
        <v>0.006479956961892349</v>
      </c>
      <c r="F23" s="28">
        <f>STDEV('[1]1096R4'!$G98,'[1]1096R4'!$K98)</f>
        <v>0.0007283626071303588</v>
      </c>
      <c r="G23" s="28">
        <f>AVERAGE('[1]1096R4'!$H98:$I98)</f>
        <v>0.006579389701089327</v>
      </c>
      <c r="H23" s="28">
        <f>STDEV('[1]1096R4'!$H98:$I98)</f>
        <v>0.0001952055906528755</v>
      </c>
      <c r="I23" s="28">
        <f>AVERAGE('[1]1096R4'!$K98:$K98)</f>
        <v>0.005964926823227759</v>
      </c>
      <c r="J23" s="28">
        <f>AVERAGE('[1]1096R4'!$L98:$M98)</f>
        <v>0.00627965360309576</v>
      </c>
      <c r="K23" s="28">
        <f>STDEV('[1]1096R4'!$L98:$M98)</f>
        <v>0.000644955291968556</v>
      </c>
      <c r="L23" s="28">
        <f>AVERAGE('[1]1096R4'!$N98:$O98)</f>
        <v>0.005544776239867247</v>
      </c>
      <c r="M23" s="28">
        <f>STDEV('[1]1096R4'!$N98:$O98)</f>
        <v>0.0005815533741771624</v>
      </c>
      <c r="N23" s="28">
        <f>AVERAGE('[1]1096R4'!$R98:$S98)</f>
        <v>0.006535928047081039</v>
      </c>
      <c r="O23" s="28">
        <f>STDEV('[1]1096R4'!$R98:$S98)</f>
        <v>0.0009472785699028582</v>
      </c>
      <c r="P23" s="28">
        <f>AVERAGE('[1]1096R4'!$P98:$Q98)</f>
        <v>0.005381015749982449</v>
      </c>
      <c r="Q23" s="28">
        <f>STDEV('[1]1096R4'!$P98:$Q98)</f>
        <v>0.0003814477451314289</v>
      </c>
      <c r="S23" s="28">
        <f>AVERAGE('[1]1096R4'!$S98:$U98)</f>
        <v>0.006026969891274482</v>
      </c>
      <c r="T23" s="28">
        <f>STDEV('[1]1096R4'!$S98:$U98)</f>
        <v>0.0012094501248590208</v>
      </c>
      <c r="V23" s="28">
        <f>AVERAGE('[1]1096R4'!$V98:$X98)</f>
        <v>0.005091772268461672</v>
      </c>
      <c r="W23" s="28">
        <f>STDEV('[1]1096R4'!$V98:$X98)</f>
        <v>0.0005980491815741568</v>
      </c>
      <c r="Y23" s="28">
        <f t="shared" si="4"/>
        <v>0.005742814890360921</v>
      </c>
      <c r="Z23" s="28">
        <f t="shared" si="5"/>
        <v>0.000490123012260292</v>
      </c>
      <c r="AA23" s="28">
        <f t="shared" si="6"/>
        <v>0.006287544929528098</v>
      </c>
      <c r="AB23" s="28">
        <f t="shared" si="7"/>
        <v>0.0003088605708646572</v>
      </c>
    </row>
    <row r="24" spans="1:28" s="28" customFormat="1" ht="11.25">
      <c r="A24" s="28" t="str">
        <f>'[1]1096R4'!A105</f>
        <v>Sum</v>
      </c>
      <c r="B24" s="28">
        <f>AVERAGE('[1]1096R4'!$C105:$E105)</f>
        <v>3</v>
      </c>
      <c r="C24" s="28">
        <f>STDEV('[1]1096R4'!$C105:$E105)</f>
        <v>6.280369834735101E-16</v>
      </c>
      <c r="D24" s="28">
        <f>'[1]1096R4'!$F105</f>
        <v>3</v>
      </c>
      <c r="E24" s="28">
        <f>AVERAGE('[1]1096R4'!$G105,'[1]1096R4'!$K105)</f>
        <v>3.0000000000000004</v>
      </c>
      <c r="F24" s="28">
        <f>STDEV('[1]1096R4'!$G105,'[1]1096R4'!$K105)</f>
        <v>6.280369834735101E-16</v>
      </c>
      <c r="G24" s="28">
        <f>AVERAGE('[1]1096R4'!$H105:$I105)</f>
        <v>3</v>
      </c>
      <c r="H24" s="28">
        <f>STDEV('[1]1096R4'!$H105:$I105)</f>
        <v>4.440892098500626E-16</v>
      </c>
      <c r="I24" s="28">
        <f>AVERAGE('[1]1096R4'!$K105:$K105)</f>
        <v>3</v>
      </c>
      <c r="J24" s="28">
        <f>AVERAGE('[1]1096R4'!$L105:$M105)</f>
        <v>3</v>
      </c>
      <c r="K24" s="28">
        <f>STDEV('[1]1096R4'!$L105:$M105)</f>
        <v>4.440892098500626E-16</v>
      </c>
      <c r="L24" s="28">
        <f>AVERAGE('[1]1096R4'!$N105:$O105)</f>
        <v>3</v>
      </c>
      <c r="M24" s="28">
        <f>STDEV('[1]1096R4'!$N105:$O105)</f>
        <v>4.440892098500626E-16</v>
      </c>
      <c r="N24" s="28">
        <f>AVERAGE('[1]1096R4'!$R105:$S105)</f>
        <v>2.999999999999999</v>
      </c>
      <c r="O24" s="28">
        <f>STDEV('[1]1096R4'!$R105:$S105)</f>
        <v>4.440892098500626E-16</v>
      </c>
      <c r="P24" s="28">
        <f>AVERAGE('[1]1096R4'!$P105:$Q105)</f>
        <v>3</v>
      </c>
      <c r="Q24" s="28">
        <f>STDEV('[1]1096R4'!$P105:$Q105)</f>
        <v>6.280369834735101E-16</v>
      </c>
      <c r="S24" s="28">
        <f>AVERAGE('[1]1096R4'!$S105:$U105)</f>
        <v>3</v>
      </c>
      <c r="T24" s="28">
        <f>STDEV('[1]1096R4'!$S105:$U105)</f>
        <v>4.440892098500626E-16</v>
      </c>
      <c r="V24" s="28">
        <f>AVERAGE('[1]1096R4'!$V105:$X105)</f>
        <v>3</v>
      </c>
      <c r="W24" s="28">
        <f>STDEV('[1]1096R4'!$V105:$X105)</f>
        <v>5.438959822042073E-16</v>
      </c>
      <c r="Y24" s="28">
        <f t="shared" si="4"/>
        <v>3</v>
      </c>
      <c r="Z24" s="28">
        <f t="shared" si="5"/>
        <v>0</v>
      </c>
      <c r="AA24" s="28">
        <f t="shared" si="6"/>
        <v>3</v>
      </c>
      <c r="AB24" s="28">
        <f t="shared" si="7"/>
        <v>5.733167046599011E-16</v>
      </c>
    </row>
    <row r="25" spans="1:28" s="28" customFormat="1" ht="11.25">
      <c r="A25" s="28" t="str">
        <f>'[1]1096R4'!A112</f>
        <v>Fo</v>
      </c>
      <c r="B25" s="28">
        <f>AVERAGE('[1]1096R4'!$C112:$E112)</f>
        <v>76.95995734306956</v>
      </c>
      <c r="C25" s="28">
        <f>STDEV('[1]1096R4'!$C112:$E112)</f>
        <v>0.33449812659368977</v>
      </c>
      <c r="D25" s="28">
        <f>'[1]1096R4'!$F112</f>
        <v>76.21291702417105</v>
      </c>
      <c r="E25" s="28">
        <f>AVERAGE('[1]1096R4'!$G112,'[1]1096R4'!$K112)</f>
        <v>76.54140910683252</v>
      </c>
      <c r="F25" s="28">
        <f>STDEV('[1]1096R4'!$G112,'[1]1096R4'!$K112)</f>
        <v>0.551239783844325</v>
      </c>
      <c r="G25" s="28">
        <f>AVERAGE('[1]1096R4'!$H112:$I112)</f>
        <v>76.43481416583131</v>
      </c>
      <c r="H25" s="28">
        <f>STDEV('[1]1096R4'!$H112:$I112)</f>
        <v>0.14374928027465947</v>
      </c>
      <c r="I25" s="28">
        <f>AVERAGE('[1]1096R4'!$K112:$K112)</f>
        <v>76.93119449604811</v>
      </c>
      <c r="J25" s="28">
        <f>AVERAGE('[1]1096R4'!$L112:$M112)</f>
        <v>77.0850159988878</v>
      </c>
      <c r="K25" s="28">
        <f>STDEV('[1]1096R4'!$L112:$M112)</f>
        <v>1.666941538837044</v>
      </c>
      <c r="L25" s="28">
        <f>AVERAGE('[1]1096R4'!$N112:$O112)</f>
        <v>80.81965076298619</v>
      </c>
      <c r="M25" s="28">
        <f>STDEV('[1]1096R4'!$N112:$O112)</f>
        <v>0.21254420474834582</v>
      </c>
      <c r="N25" s="28">
        <f>AVERAGE('[1]1096R4'!$R112:$S112)</f>
        <v>76.73933674364716</v>
      </c>
      <c r="O25" s="28">
        <f>STDEV('[1]1096R4'!$R112:$S112)</f>
        <v>0.22755318740032962</v>
      </c>
      <c r="P25" s="28">
        <f>AVERAGE('[1]1096R4'!$P112:$Q112)</f>
        <v>78.08145966672446</v>
      </c>
      <c r="Q25" s="28">
        <f>STDEV('[1]1096R4'!$P112:$Q112)</f>
        <v>0.2433496341034486</v>
      </c>
      <c r="S25" s="28">
        <f>AVERAGE('[1]1096R4'!$S112:$U112)</f>
        <v>76.15932154440468</v>
      </c>
      <c r="T25" s="28">
        <f>STDEV('[1]1096R4'!$S112:$U112)</f>
        <v>0.36311735781661403</v>
      </c>
      <c r="V25" s="28">
        <f>AVERAGE('[1]1096R4'!$V112:$X112)</f>
        <v>77.00978878684866</v>
      </c>
      <c r="W25" s="28">
        <f>STDEV('[1]1096R4'!$V112:$X112)</f>
        <v>0.3253564757987362</v>
      </c>
      <c r="Y25" s="28">
        <f t="shared" si="4"/>
        <v>77.48516953798756</v>
      </c>
      <c r="Z25" s="28">
        <f t="shared" si="5"/>
        <v>1.588719050196252</v>
      </c>
      <c r="AA25" s="28">
        <f t="shared" si="6"/>
        <v>76.64466971838462</v>
      </c>
      <c r="AB25" s="28">
        <f t="shared" si="7"/>
        <v>0.36512090933163516</v>
      </c>
    </row>
    <row r="26" spans="1:28" s="28" customFormat="1" ht="11.25">
      <c r="A26" s="28" t="str">
        <f>'[1]1096R4'!A113</f>
        <v>Fa</v>
      </c>
      <c r="B26" s="28">
        <f>AVERAGE('[1]1096R4'!$C113:$E113)</f>
        <v>22.632978256513564</v>
      </c>
      <c r="C26" s="28">
        <f>STDEV('[1]1096R4'!$C113:$E113)</f>
        <v>0.3298252231991249</v>
      </c>
      <c r="D26" s="28">
        <f>'[1]1096R4'!$F113</f>
        <v>23.403619574564264</v>
      </c>
      <c r="E26" s="28">
        <f>AVERAGE('[1]1096R4'!$G113,'[1]1096R4'!$K113)</f>
        <v>23.036301961800014</v>
      </c>
      <c r="F26" s="28">
        <f>STDEV('[1]1096R4'!$G113,'[1]1096R4'!$K113)</f>
        <v>0.5886075724571143</v>
      </c>
      <c r="G26" s="28">
        <f>AVERAGE('[1]1096R4'!$H113:$I113)</f>
        <v>23.229169739212992</v>
      </c>
      <c r="H26" s="28">
        <f>STDEV('[1]1096R4'!$H113:$I113)</f>
        <v>0.08328117282351058</v>
      </c>
      <c r="I26" s="28">
        <f>AVERAGE('[1]1096R4'!$K113:$K113)</f>
        <v>22.62009355585781</v>
      </c>
      <c r="J26" s="28">
        <f>AVERAGE('[1]1096R4'!$L113:$M113)</f>
        <v>22.53338279940222</v>
      </c>
      <c r="K26" s="28">
        <f>STDEV('[1]1096R4'!$L113:$M113)</f>
        <v>1.5898606001685112</v>
      </c>
      <c r="L26" s="28">
        <f>AVERAGE('[1]1096R4'!$N113:$O113)</f>
        <v>18.86489662913036</v>
      </c>
      <c r="M26" s="28">
        <f>STDEV('[1]1096R4'!$N113:$O113)</f>
        <v>0.17893338729332248</v>
      </c>
      <c r="N26" s="28">
        <f>AVERAGE('[1]1096R4'!$R113:$S113)</f>
        <v>22.88110866307305</v>
      </c>
      <c r="O26" s="28">
        <f>STDEV('[1]1096R4'!$R113:$S113)</f>
        <v>0.23785517457751829</v>
      </c>
      <c r="P26" s="28">
        <f>AVERAGE('[1]1096R4'!$P113:$Q113)</f>
        <v>21.5178744357315</v>
      </c>
      <c r="Q26" s="28">
        <f>STDEV('[1]1096R4'!$P113:$Q113)</f>
        <v>0.21348818231579123</v>
      </c>
      <c r="S26" s="28">
        <f>AVERAGE('[1]1096R4'!$S113:$U113)</f>
        <v>23.412318666400438</v>
      </c>
      <c r="T26" s="28">
        <f>STDEV('[1]1096R4'!$S113:$U113)</f>
        <v>0.3211833440529958</v>
      </c>
      <c r="V26" s="28">
        <f>AVERAGE('[1]1096R4'!$V113:$X113)</f>
        <v>22.625109085610465</v>
      </c>
      <c r="W26" s="28">
        <f>STDEV('[1]1096R4'!$V113:$X113)</f>
        <v>0.2659619563016004</v>
      </c>
      <c r="Y26" s="28">
        <f t="shared" si="4"/>
        <v>22.128920052636733</v>
      </c>
      <c r="Z26" s="28">
        <f t="shared" si="5"/>
        <v>1.5613251139851778</v>
      </c>
      <c r="AA26" s="28">
        <f t="shared" si="6"/>
        <v>22.963603249709887</v>
      </c>
      <c r="AB26" s="28">
        <f t="shared" si="7"/>
        <v>0.36092218070051124</v>
      </c>
    </row>
    <row r="27" spans="1:28" s="28" customFormat="1" ht="11.25">
      <c r="A27" s="28" t="str">
        <f>'[1]1096R4'!A114</f>
        <v>Te</v>
      </c>
      <c r="B27" s="28">
        <f>AVERAGE('[1]1096R4'!$C114:$E114)</f>
        <v>0.4070644004168848</v>
      </c>
      <c r="C27" s="28">
        <f>STDEV('[1]1096R4'!$C114:$E114)</f>
        <v>0.02812345911201717</v>
      </c>
      <c r="D27" s="28">
        <f>'[1]1096R4'!$F114</f>
        <v>0.38346340126468065</v>
      </c>
      <c r="E27" s="28">
        <f>AVERAGE('[1]1096R4'!$G114,'[1]1096R4'!$K114)</f>
        <v>0.42228893136747275</v>
      </c>
      <c r="F27" s="28">
        <f>STDEV('[1]1096R4'!$G114,'[1]1096R4'!$K114)</f>
        <v>0.0373677886135868</v>
      </c>
      <c r="G27" s="28">
        <f>AVERAGE('[1]1096R4'!$H114:$I114)</f>
        <v>0.33601609495569484</v>
      </c>
      <c r="H27" s="28">
        <f>STDEV('[1]1096R4'!$H114:$I114)</f>
        <v>0.060468107451169394</v>
      </c>
      <c r="I27" s="28">
        <f>AVERAGE('[1]1096R4'!$K114:$K114)</f>
        <v>0.4487119480940855</v>
      </c>
      <c r="J27" s="28">
        <f>AVERAGE('[1]1096R4'!$L114:$M114)</f>
        <v>0.3816012017099747</v>
      </c>
      <c r="K27" s="28">
        <f>STDEV('[1]1096R4'!$L114:$M114)</f>
        <v>0.07708093866781837</v>
      </c>
      <c r="L27" s="28">
        <f>AVERAGE('[1]1096R4'!$N114:$O114)</f>
        <v>0.31545260788345797</v>
      </c>
      <c r="M27" s="28">
        <f>STDEV('[1]1096R4'!$N114:$O114)</f>
        <v>0.03361081745489678</v>
      </c>
      <c r="N27" s="28">
        <f>AVERAGE('[1]1096R4'!$R114:$S114)</f>
        <v>0.3795545932797949</v>
      </c>
      <c r="O27" s="28">
        <f>STDEV('[1]1096R4'!$R114:$S114)</f>
        <v>0.010301987177772068</v>
      </c>
      <c r="P27" s="28">
        <f>AVERAGE('[1]1096R4'!$P114:$Q114)</f>
        <v>0.400665897544046</v>
      </c>
      <c r="Q27" s="28">
        <f>STDEV('[1]1096R4'!$P114:$Q114)</f>
        <v>0.02986145178797199</v>
      </c>
      <c r="S27" s="28">
        <f>AVERAGE('[1]1096R4'!$S114:$U114)</f>
        <v>0.42835978919488754</v>
      </c>
      <c r="T27" s="28">
        <f>STDEV('[1]1096R4'!$S114:$U114)</f>
        <v>0.09053424098062612</v>
      </c>
      <c r="V27" s="28">
        <f>AVERAGE('[1]1096R4'!$V114:$X114)</f>
        <v>0.36510212754088256</v>
      </c>
      <c r="W27" s="28">
        <f>STDEV('[1]1096R4'!$V114:$X114)</f>
        <v>0.05947186783360737</v>
      </c>
      <c r="Y27" s="28">
        <f t="shared" si="4"/>
        <v>0.3859104093757056</v>
      </c>
      <c r="Z27" s="28">
        <f t="shared" si="5"/>
        <v>0.04881585786737608</v>
      </c>
      <c r="AA27" s="28">
        <f t="shared" si="6"/>
        <v>0.39172703190548075</v>
      </c>
      <c r="AB27" s="28">
        <f t="shared" si="7"/>
        <v>0.020437041447143197</v>
      </c>
    </row>
    <row r="28" spans="1:28" s="30" customFormat="1" ht="11.25">
      <c r="A28" s="30" t="str">
        <f>'[1]1096R4'!A115</f>
        <v>Sum</v>
      </c>
      <c r="B28" s="30">
        <f>AVERAGE('[1]1096R4'!$C115:$E115)</f>
        <v>100</v>
      </c>
      <c r="C28" s="30">
        <f>STDEV('[1]1096R4'!$C115:$E115)</f>
        <v>1.4210854715202004E-14</v>
      </c>
      <c r="D28" s="30">
        <f>'[1]1096R4'!$F115</f>
        <v>99.99999999999999</v>
      </c>
      <c r="E28" s="30">
        <f>AVERAGE('[1]1096R4'!$G115,'[1]1096R4'!$K115)</f>
        <v>100</v>
      </c>
      <c r="F28" s="30">
        <f>STDEV('[1]1096R4'!$G115,'[1]1096R4'!$K115)</f>
        <v>0</v>
      </c>
      <c r="G28" s="30">
        <f>AVERAGE('[1]1096R4'!$H115:$I115)</f>
        <v>100</v>
      </c>
      <c r="H28" s="30">
        <f>STDEV('[1]1096R4'!$H115:$I115)</f>
        <v>3.1776437161565096E-14</v>
      </c>
      <c r="I28" s="30">
        <f>AVERAGE('[1]1096R4'!$K115:$K115)</f>
        <v>100</v>
      </c>
      <c r="J28" s="30">
        <f>AVERAGE('[1]1096R4'!$L115:$M115)</f>
        <v>100</v>
      </c>
      <c r="K28" s="30">
        <f>STDEV('[1]1096R4'!$L115:$M115)</f>
        <v>0</v>
      </c>
      <c r="L28" s="30">
        <f>AVERAGE('[1]1096R4'!$N115:$O115)</f>
        <v>100</v>
      </c>
      <c r="M28" s="30">
        <f>STDEV('[1]1096R4'!$N115:$O115)</f>
        <v>1.4210854715202004E-14</v>
      </c>
      <c r="N28" s="30">
        <f>AVERAGE('[1]1096R4'!$R115:$S115)</f>
        <v>100</v>
      </c>
      <c r="O28" s="30">
        <f>STDEV('[1]1096R4'!$R115:$S115)</f>
        <v>0</v>
      </c>
      <c r="P28" s="30">
        <f>AVERAGE('[1]1096R4'!$P115:$Q115)</f>
        <v>100</v>
      </c>
      <c r="Q28" s="30">
        <f>STDEV('[1]1096R4'!$P115:$Q115)</f>
        <v>0</v>
      </c>
      <c r="S28" s="30">
        <f>AVERAGE('[1]1096R4'!$S115:$U115)</f>
        <v>100</v>
      </c>
      <c r="T28" s="30">
        <f>STDEV('[1]1096R4'!$S115:$U115)</f>
        <v>0</v>
      </c>
      <c r="V28" s="30">
        <f>AVERAGE('[1]1096R4'!$V115:$X115)</f>
        <v>100</v>
      </c>
      <c r="W28" s="30">
        <f>STDEV('[1]1096R4'!$V115:$X115)</f>
        <v>1.0048591735576161E-14</v>
      </c>
      <c r="Y28" s="30">
        <f t="shared" si="4"/>
        <v>100</v>
      </c>
      <c r="Z28" s="30">
        <f t="shared" si="5"/>
        <v>0</v>
      </c>
      <c r="AA28" s="30">
        <f t="shared" si="6"/>
        <v>100</v>
      </c>
      <c r="AB28" s="30">
        <f t="shared" si="7"/>
        <v>8.204640795236539E-15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33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3.57421875" style="19" customWidth="1"/>
    <col min="2" max="5" width="7.8515625" style="19" customWidth="1"/>
    <col min="6" max="6" width="3.7109375" style="19" customWidth="1"/>
    <col min="7" max="10" width="7.8515625" style="19" customWidth="1"/>
    <col min="11" max="11" width="3.7109375" style="19" customWidth="1"/>
    <col min="12" max="13" width="7.8515625" style="19" customWidth="1"/>
    <col min="14" max="14" width="3.7109375" style="19" customWidth="1"/>
    <col min="15" max="16" width="7.8515625" style="19" customWidth="1"/>
    <col min="17" max="17" width="3.7109375" style="19" customWidth="1"/>
    <col min="18" max="19" width="7.8515625" style="19" customWidth="1"/>
    <col min="20" max="20" width="3.7109375" style="19" customWidth="1"/>
    <col min="21" max="24" width="7.8515625" style="19" customWidth="1"/>
    <col min="25" max="25" width="3.7109375" style="19" customWidth="1"/>
    <col min="26" max="29" width="7.8515625" style="19" customWidth="1"/>
    <col min="30" max="30" width="3.421875" style="19" customWidth="1"/>
    <col min="31" max="34" width="7.8515625" style="19" customWidth="1"/>
    <col min="35" max="35" width="3.421875" style="19" customWidth="1"/>
    <col min="36" max="39" width="7.8515625" style="19" customWidth="1"/>
    <col min="40" max="40" width="3.28125" style="19" customWidth="1"/>
    <col min="41" max="44" width="7.8515625" style="19" customWidth="1"/>
    <col min="45" max="16384" width="11.421875" style="21" customWidth="1"/>
  </cols>
  <sheetData>
    <row r="2" spans="1:9" ht="12.75">
      <c r="A2" s="26" t="s">
        <v>57</v>
      </c>
      <c r="I2" s="21"/>
    </row>
    <row r="4" spans="1:41" ht="12.75">
      <c r="A4" s="19" t="s">
        <v>26</v>
      </c>
      <c r="AO4" s="19" t="s">
        <v>37</v>
      </c>
    </row>
    <row r="5" ht="12.75">
      <c r="A5" s="19" t="s">
        <v>52</v>
      </c>
    </row>
    <row r="6" spans="2:41" ht="12.75">
      <c r="B6" s="19" t="s">
        <v>24</v>
      </c>
      <c r="G6" s="19" t="s">
        <v>24</v>
      </c>
      <c r="L6" s="19" t="s">
        <v>24</v>
      </c>
      <c r="R6" s="19" t="s">
        <v>24</v>
      </c>
      <c r="U6" s="19" t="s">
        <v>24</v>
      </c>
      <c r="Z6" s="19" t="s">
        <v>24</v>
      </c>
      <c r="AE6" s="19" t="s">
        <v>24</v>
      </c>
      <c r="AJ6" s="19" t="s">
        <v>24</v>
      </c>
      <c r="AO6" s="19" t="s">
        <v>53</v>
      </c>
    </row>
    <row r="7" spans="1:44" ht="12.75">
      <c r="A7" s="19" t="s">
        <v>39</v>
      </c>
      <c r="B7" s="19" t="s">
        <v>3</v>
      </c>
      <c r="C7" s="20" t="s">
        <v>38</v>
      </c>
      <c r="D7" s="19" t="s">
        <v>3</v>
      </c>
      <c r="E7" s="20" t="s">
        <v>38</v>
      </c>
      <c r="G7" s="19" t="s">
        <v>3</v>
      </c>
      <c r="H7" s="20" t="s">
        <v>38</v>
      </c>
      <c r="I7" s="19" t="s">
        <v>2</v>
      </c>
      <c r="J7" s="20" t="s">
        <v>38</v>
      </c>
      <c r="L7" s="19" t="s">
        <v>3</v>
      </c>
      <c r="M7" s="20" t="s">
        <v>38</v>
      </c>
      <c r="O7" s="19" t="s">
        <v>2</v>
      </c>
      <c r="P7" s="20" t="s">
        <v>38</v>
      </c>
      <c r="R7" s="19" t="s">
        <v>2</v>
      </c>
      <c r="S7" s="20" t="s">
        <v>38</v>
      </c>
      <c r="U7" s="19" t="s">
        <v>3</v>
      </c>
      <c r="V7" s="20" t="s">
        <v>38</v>
      </c>
      <c r="W7" s="19" t="s">
        <v>3</v>
      </c>
      <c r="X7" s="20" t="s">
        <v>38</v>
      </c>
      <c r="Z7" s="19" t="s">
        <v>3</v>
      </c>
      <c r="AA7" s="20" t="s">
        <v>38</v>
      </c>
      <c r="AB7" s="19" t="s">
        <v>2</v>
      </c>
      <c r="AC7" s="20" t="s">
        <v>38</v>
      </c>
      <c r="AE7" s="19" t="s">
        <v>3</v>
      </c>
      <c r="AF7" s="20" t="s">
        <v>38</v>
      </c>
      <c r="AG7" s="19" t="s">
        <v>1</v>
      </c>
      <c r="AH7" s="20" t="s">
        <v>38</v>
      </c>
      <c r="AJ7" s="19" t="s">
        <v>3</v>
      </c>
      <c r="AK7" s="20" t="s">
        <v>38</v>
      </c>
      <c r="AL7" s="19" t="s">
        <v>2</v>
      </c>
      <c r="AM7" s="20" t="s">
        <v>38</v>
      </c>
      <c r="AO7" s="19" t="s">
        <v>41</v>
      </c>
      <c r="AP7" s="20" t="s">
        <v>38</v>
      </c>
      <c r="AQ7" s="21" t="s">
        <v>0</v>
      </c>
      <c r="AR7" s="20" t="s">
        <v>38</v>
      </c>
    </row>
    <row r="8" spans="2:43" ht="12.75">
      <c r="B8" s="19" t="s">
        <v>30</v>
      </c>
      <c r="D8" s="19" t="s">
        <v>27</v>
      </c>
      <c r="G8" s="19" t="s">
        <v>27</v>
      </c>
      <c r="I8" s="19" t="s">
        <v>30</v>
      </c>
      <c r="L8" s="19" t="s">
        <v>27</v>
      </c>
      <c r="O8" s="19" t="s">
        <v>30</v>
      </c>
      <c r="U8" s="19" t="s">
        <v>27</v>
      </c>
      <c r="W8" s="19" t="s">
        <v>30</v>
      </c>
      <c r="Z8" s="19" t="s">
        <v>27</v>
      </c>
      <c r="AB8" s="19" t="s">
        <v>30</v>
      </c>
      <c r="AE8" s="19" t="s">
        <v>27</v>
      </c>
      <c r="AG8" s="19" t="s">
        <v>30</v>
      </c>
      <c r="AJ8" s="19" t="s">
        <v>27</v>
      </c>
      <c r="AL8" s="19" t="s">
        <v>30</v>
      </c>
      <c r="AO8" s="19" t="s">
        <v>30</v>
      </c>
      <c r="AQ8" s="19" t="s">
        <v>27</v>
      </c>
    </row>
    <row r="10" spans="1:44" ht="12" customHeight="1">
      <c r="A10" s="19" t="s">
        <v>6</v>
      </c>
      <c r="B10" s="19">
        <v>38.232</v>
      </c>
      <c r="C10" s="19">
        <v>0.17394826817188724</v>
      </c>
      <c r="D10" s="19">
        <v>37.8665</v>
      </c>
      <c r="E10" s="19">
        <v>0.64558849122275</v>
      </c>
      <c r="G10" s="19">
        <v>37.361999999999995</v>
      </c>
      <c r="H10" s="19">
        <v>0.17394826817189227</v>
      </c>
      <c r="I10" s="19">
        <v>36.94833333333333</v>
      </c>
      <c r="J10" s="19">
        <v>0.13410567972063603</v>
      </c>
      <c r="L10" s="19">
        <v>36.555</v>
      </c>
      <c r="M10" s="19">
        <v>0.21637467504262797</v>
      </c>
      <c r="O10" s="19">
        <v>36.48833333333334</v>
      </c>
      <c r="P10" s="19">
        <v>0.19086731866229528</v>
      </c>
      <c r="R10" s="19">
        <v>37.30566666666667</v>
      </c>
      <c r="S10" s="19">
        <v>0.7734806612538062</v>
      </c>
      <c r="U10" s="19">
        <v>37.1325</v>
      </c>
      <c r="V10" s="19">
        <v>0.703571247280636</v>
      </c>
      <c r="W10" s="19">
        <v>37.0975</v>
      </c>
      <c r="X10" s="19">
        <v>0.569220958855753</v>
      </c>
      <c r="Z10" s="19">
        <v>36.6425</v>
      </c>
      <c r="AA10" s="19">
        <v>0.24678026663526179</v>
      </c>
      <c r="AB10" s="19">
        <v>37.73</v>
      </c>
      <c r="AC10" s="19">
        <v>0.2590000000002777</v>
      </c>
      <c r="AE10" s="19">
        <v>36.858999999999995</v>
      </c>
      <c r="AF10" s="19">
        <v>0.43416356364904246</v>
      </c>
      <c r="AG10" s="19">
        <v>37.65475</v>
      </c>
      <c r="AH10" s="19">
        <v>1.381197638524855</v>
      </c>
      <c r="AJ10" s="19">
        <v>37.4325</v>
      </c>
      <c r="AK10" s="19">
        <v>0.07707463914933492</v>
      </c>
      <c r="AL10" s="19">
        <v>37.044666666666664</v>
      </c>
      <c r="AM10" s="19">
        <v>0.08083522334560013</v>
      </c>
      <c r="AO10" s="19">
        <f aca="true" t="shared" si="0" ref="AO10:AO16">AVERAGE(B10,I10,O10,R10,W10,AB10,AG10,AL10)</f>
        <v>37.312656249999996</v>
      </c>
      <c r="AP10" s="19">
        <f aca="true" t="shared" si="1" ref="AP10:AP16">STDEV(B10,I10,O10,R10,W10,AB10,AG10,AL10)</f>
        <v>0.5433751416092216</v>
      </c>
      <c r="AQ10" s="19">
        <f aca="true" t="shared" si="2" ref="AQ10:AQ16">AVERAGE(D10,G10,L10,U10,Z10,AE10,AJ10)</f>
        <v>37.12142857142857</v>
      </c>
      <c r="AR10" s="19">
        <f aca="true" t="shared" si="3" ref="AR10:AR16">STDEV(D10,G10,L10,U10,Z10,AE10,AJ10)</f>
        <v>0.470633741935405</v>
      </c>
    </row>
    <row r="11" spans="1:44" ht="12.75">
      <c r="A11" s="19" t="s">
        <v>8</v>
      </c>
      <c r="B11" s="19">
        <v>0.03</v>
      </c>
      <c r="C11" s="19">
        <v>0.011313708498984764</v>
      </c>
      <c r="D11" s="19">
        <v>0.031</v>
      </c>
      <c r="E11" s="19">
        <v>0.03676955262170047</v>
      </c>
      <c r="G11" s="19">
        <v>0.046</v>
      </c>
      <c r="H11" s="19">
        <v>0.008485281374238571</v>
      </c>
      <c r="I11" s="19">
        <v>0.05633333333333334</v>
      </c>
      <c r="J11" s="19">
        <v>0.02804163571073081</v>
      </c>
      <c r="L11" s="19">
        <v>0.0425</v>
      </c>
      <c r="M11" s="19">
        <v>0.0007071067811865433</v>
      </c>
      <c r="O11" s="19">
        <v>0.043666666666666666</v>
      </c>
      <c r="P11" s="19">
        <v>0.012503332889007355</v>
      </c>
      <c r="R11" s="19">
        <v>0.035666666666666666</v>
      </c>
      <c r="S11" s="19">
        <v>0.01436430761761017</v>
      </c>
      <c r="U11" s="19">
        <v>0.05</v>
      </c>
      <c r="V11" s="19">
        <v>0.014142135623730907</v>
      </c>
      <c r="W11" s="19">
        <v>0.0485</v>
      </c>
      <c r="X11" s="19">
        <v>0.012020815280171293</v>
      </c>
      <c r="Z11" s="19">
        <v>0.023</v>
      </c>
      <c r="AA11" s="19">
        <v>0.028284271247461894</v>
      </c>
      <c r="AB11" s="19">
        <v>0.051</v>
      </c>
      <c r="AC11" s="19">
        <v>0.025238858928247926</v>
      </c>
      <c r="AE11" s="19">
        <v>0.044</v>
      </c>
      <c r="AF11" s="19">
        <v>0.015556349186104046</v>
      </c>
      <c r="AG11" s="19">
        <v>0.0125</v>
      </c>
      <c r="AH11" s="19">
        <v>0.0174451521441727</v>
      </c>
      <c r="AJ11" s="19">
        <v>0.0425</v>
      </c>
      <c r="AK11" s="19">
        <v>0.003535533905932736</v>
      </c>
      <c r="AL11" s="19">
        <v>0.04900000000000001</v>
      </c>
      <c r="AM11" s="19">
        <v>0.006928203230275511</v>
      </c>
      <c r="AO11" s="19">
        <f t="shared" si="0"/>
        <v>0.04083333333333333</v>
      </c>
      <c r="AP11" s="19">
        <f t="shared" si="1"/>
        <v>0.014262560601821652</v>
      </c>
      <c r="AQ11" s="19">
        <f t="shared" si="2"/>
        <v>0.039857142857142855</v>
      </c>
      <c r="AR11" s="19">
        <f t="shared" si="3"/>
        <v>0.00943713536034768</v>
      </c>
    </row>
    <row r="12" spans="1:44" ht="12.75">
      <c r="A12" s="19" t="s">
        <v>5</v>
      </c>
      <c r="B12" s="19">
        <v>0</v>
      </c>
      <c r="C12" s="19">
        <v>0</v>
      </c>
      <c r="D12" s="19">
        <v>0</v>
      </c>
      <c r="E12" s="19">
        <v>0</v>
      </c>
      <c r="G12" s="19">
        <v>0</v>
      </c>
      <c r="H12" s="19">
        <v>0</v>
      </c>
      <c r="I12" s="19">
        <v>0</v>
      </c>
      <c r="J12" s="19">
        <v>0</v>
      </c>
      <c r="L12" s="19">
        <v>0</v>
      </c>
      <c r="M12" s="19">
        <v>0</v>
      </c>
      <c r="O12" s="19">
        <v>0</v>
      </c>
      <c r="P12" s="19">
        <v>0</v>
      </c>
      <c r="R12" s="19">
        <v>0</v>
      </c>
      <c r="S12" s="19">
        <v>0</v>
      </c>
      <c r="U12" s="19">
        <v>0</v>
      </c>
      <c r="V12" s="19">
        <v>0</v>
      </c>
      <c r="W12" s="19">
        <v>0</v>
      </c>
      <c r="X12" s="19">
        <v>0</v>
      </c>
      <c r="Z12" s="19">
        <v>0.021</v>
      </c>
      <c r="AA12" s="19">
        <v>0.029698484809835</v>
      </c>
      <c r="AB12" s="19">
        <v>0.005</v>
      </c>
      <c r="AC12" s="19">
        <v>0.008660254037844387</v>
      </c>
      <c r="AE12" s="19">
        <v>0</v>
      </c>
      <c r="AF12" s="19">
        <v>0</v>
      </c>
      <c r="AG12" s="19">
        <v>0.0075</v>
      </c>
      <c r="AH12" s="19">
        <v>0.009255628917943215</v>
      </c>
      <c r="AJ12" s="19">
        <v>0</v>
      </c>
      <c r="AK12" s="19">
        <v>0</v>
      </c>
      <c r="AL12" s="19">
        <v>0</v>
      </c>
      <c r="AM12" s="19">
        <v>0</v>
      </c>
      <c r="AO12" s="19">
        <f t="shared" si="0"/>
        <v>0.0015625</v>
      </c>
      <c r="AP12" s="19">
        <f t="shared" si="1"/>
        <v>0.0029693373479135515</v>
      </c>
      <c r="AQ12" s="19">
        <f t="shared" si="2"/>
        <v>0.003</v>
      </c>
      <c r="AR12" s="19">
        <f t="shared" si="3"/>
        <v>0.007937253933193772</v>
      </c>
    </row>
    <row r="13" spans="1:44" ht="12.75">
      <c r="A13" s="19" t="s">
        <v>10</v>
      </c>
      <c r="B13" s="19">
        <v>19.209</v>
      </c>
      <c r="C13" s="19">
        <v>0.1230365799264589</v>
      </c>
      <c r="D13" s="19">
        <v>20.482</v>
      </c>
      <c r="E13" s="19">
        <v>2.414062550970861</v>
      </c>
      <c r="G13" s="19">
        <v>23.0345</v>
      </c>
      <c r="H13" s="19">
        <v>0.11667261889577973</v>
      </c>
      <c r="I13" s="19">
        <v>23.736</v>
      </c>
      <c r="J13" s="19">
        <v>1.1059335423071643</v>
      </c>
      <c r="L13" s="19">
        <v>22.313</v>
      </c>
      <c r="M13" s="19">
        <v>0.20930360723097688</v>
      </c>
      <c r="O13" s="19">
        <v>23.141000000000002</v>
      </c>
      <c r="P13" s="19">
        <v>0.8707979099653321</v>
      </c>
      <c r="R13" s="19">
        <v>21.079666666666668</v>
      </c>
      <c r="S13" s="19">
        <v>0.7933740185645474</v>
      </c>
      <c r="U13" s="19">
        <v>22.616999999999997</v>
      </c>
      <c r="V13" s="19">
        <v>0.5854844148225852</v>
      </c>
      <c r="W13" s="19">
        <v>21.8385</v>
      </c>
      <c r="X13" s="19">
        <v>0.12091525958289918</v>
      </c>
      <c r="Z13" s="19">
        <v>22.031</v>
      </c>
      <c r="AA13" s="19">
        <v>0.3280975464707925</v>
      </c>
      <c r="AB13" s="19">
        <v>22.287333333333333</v>
      </c>
      <c r="AC13" s="19">
        <v>0.42070694471730385</v>
      </c>
      <c r="AE13" s="19">
        <v>21.4875</v>
      </c>
      <c r="AF13" s="19">
        <v>0.39385847712112276</v>
      </c>
      <c r="AG13" s="19">
        <v>18.84475</v>
      </c>
      <c r="AH13" s="19">
        <v>0.10195219467966289</v>
      </c>
      <c r="AJ13" s="19">
        <v>21.536</v>
      </c>
      <c r="AK13" s="19">
        <v>0.14566399692442844</v>
      </c>
      <c r="AL13" s="19">
        <v>22.269333333333332</v>
      </c>
      <c r="AM13" s="19">
        <v>0.21588036810595343</v>
      </c>
      <c r="AO13" s="19">
        <f t="shared" si="0"/>
        <v>21.550697916666664</v>
      </c>
      <c r="AP13" s="19">
        <f t="shared" si="1"/>
        <v>1.7514923534408786</v>
      </c>
      <c r="AQ13" s="19">
        <f t="shared" si="2"/>
        <v>21.928714285714285</v>
      </c>
      <c r="AR13" s="19">
        <f t="shared" si="3"/>
        <v>0.8462184438795074</v>
      </c>
    </row>
    <row r="14" spans="1:44" ht="12.75">
      <c r="A14" s="19" t="s">
        <v>9</v>
      </c>
      <c r="B14" s="19">
        <v>0.33799999999999997</v>
      </c>
      <c r="C14" s="19">
        <v>0.021213203435596566</v>
      </c>
      <c r="D14" s="19">
        <v>0.27049999999999996</v>
      </c>
      <c r="E14" s="19">
        <v>0.019091883092037243</v>
      </c>
      <c r="G14" s="19">
        <v>0.40900000000000003</v>
      </c>
      <c r="H14" s="19">
        <v>0.021213203435595258</v>
      </c>
      <c r="I14" s="19">
        <v>0.3786666666666667</v>
      </c>
      <c r="J14" s="19">
        <v>0.016289055630494167</v>
      </c>
      <c r="L14" s="19">
        <v>0.425</v>
      </c>
      <c r="M14" s="19">
        <v>0.01555634918610406</v>
      </c>
      <c r="O14" s="19">
        <v>0.43133333333333335</v>
      </c>
      <c r="P14" s="19">
        <v>0.05542863279328914</v>
      </c>
      <c r="R14" s="19">
        <v>0.336</v>
      </c>
      <c r="S14" s="19">
        <v>0.038626415831655846</v>
      </c>
      <c r="U14" s="19">
        <v>0.383</v>
      </c>
      <c r="V14" s="19">
        <v>0.026870057685088815</v>
      </c>
      <c r="W14" s="19">
        <v>0.357</v>
      </c>
      <c r="X14" s="19">
        <v>0.05374011537017814</v>
      </c>
      <c r="Z14" s="19">
        <v>0.362</v>
      </c>
      <c r="AA14" s="19">
        <v>0.026870057685089845</v>
      </c>
      <c r="AB14" s="19">
        <v>0.422</v>
      </c>
      <c r="AC14" s="19">
        <v>0.03799999999999928</v>
      </c>
      <c r="AE14" s="19">
        <v>0.361</v>
      </c>
      <c r="AF14" s="19">
        <v>0.0014142135623730963</v>
      </c>
      <c r="AG14" s="19">
        <v>0.32075</v>
      </c>
      <c r="AH14" s="19">
        <v>0.05105144464165566</v>
      </c>
      <c r="AJ14" s="19">
        <v>0.363</v>
      </c>
      <c r="AK14" s="19">
        <v>0.028284271247462307</v>
      </c>
      <c r="AL14" s="19">
        <v>0.39066666666666666</v>
      </c>
      <c r="AM14" s="19">
        <v>0.031817186131607195</v>
      </c>
      <c r="AO14" s="19">
        <f t="shared" si="0"/>
        <v>0.37180208333333337</v>
      </c>
      <c r="AP14" s="19">
        <f t="shared" si="1"/>
        <v>0.04091207028542629</v>
      </c>
      <c r="AQ14" s="19">
        <f t="shared" si="2"/>
        <v>0.3676428571428571</v>
      </c>
      <c r="AR14" s="19">
        <f t="shared" si="3"/>
        <v>0.04961578569846741</v>
      </c>
    </row>
    <row r="15" spans="1:44" ht="12.75">
      <c r="A15" s="19" t="s">
        <v>4</v>
      </c>
      <c r="B15" s="19">
        <v>43.071</v>
      </c>
      <c r="C15" s="19">
        <v>0.7792316728679589</v>
      </c>
      <c r="D15" s="19">
        <v>42.013000000000005</v>
      </c>
      <c r="E15" s="19">
        <v>2.1580898961811728</v>
      </c>
      <c r="G15" s="19">
        <v>40.012</v>
      </c>
      <c r="H15" s="19">
        <v>0.26162950903855814</v>
      </c>
      <c r="I15" s="19">
        <v>39.072</v>
      </c>
      <c r="J15" s="19">
        <v>0.5171237762852994</v>
      </c>
      <c r="L15" s="19">
        <v>40.2935</v>
      </c>
      <c r="M15" s="19">
        <v>0.036062445840515295</v>
      </c>
      <c r="O15" s="19">
        <v>39.921666666666674</v>
      </c>
      <c r="P15" s="19">
        <v>0.5506181374899263</v>
      </c>
      <c r="R15" s="19">
        <v>41.65533333333333</v>
      </c>
      <c r="S15" s="19">
        <v>0.9816930952866705</v>
      </c>
      <c r="U15" s="19">
        <v>39.9845</v>
      </c>
      <c r="V15" s="19">
        <v>0.6752869760336895</v>
      </c>
      <c r="W15" s="19">
        <v>40.689</v>
      </c>
      <c r="X15" s="19">
        <v>0.11313708498984519</v>
      </c>
      <c r="Z15" s="19">
        <v>40.3025</v>
      </c>
      <c r="AA15" s="19">
        <v>0.8280220407696696</v>
      </c>
      <c r="AB15" s="19">
        <v>40.329</v>
      </c>
      <c r="AC15" s="19">
        <v>0.2295408460385653</v>
      </c>
      <c r="AE15" s="19">
        <v>40.846000000000004</v>
      </c>
      <c r="AF15" s="19">
        <v>1.1525840533338645</v>
      </c>
      <c r="AG15" s="19">
        <v>43.522749999999995</v>
      </c>
      <c r="AH15" s="19">
        <v>0.19797706096077544</v>
      </c>
      <c r="AJ15" s="19">
        <v>41.058</v>
      </c>
      <c r="AK15" s="19">
        <v>0.1583919189857893</v>
      </c>
      <c r="AL15" s="19">
        <v>40.267</v>
      </c>
      <c r="AM15" s="19">
        <v>0.42356699588069385</v>
      </c>
      <c r="AO15" s="19">
        <f t="shared" si="0"/>
        <v>41.06596875</v>
      </c>
      <c r="AP15" s="19">
        <f t="shared" si="1"/>
        <v>1.558946215064171</v>
      </c>
      <c r="AQ15" s="19">
        <f t="shared" si="2"/>
        <v>40.644214285714284</v>
      </c>
      <c r="AR15" s="19">
        <f t="shared" si="3"/>
        <v>0.7257407053685629</v>
      </c>
    </row>
    <row r="16" spans="1:44" ht="12.75">
      <c r="A16" s="19" t="s">
        <v>7</v>
      </c>
      <c r="B16" s="19">
        <v>0.16099999999999998</v>
      </c>
      <c r="C16" s="19">
        <v>0.015556349186104242</v>
      </c>
      <c r="D16" s="19">
        <v>0.156</v>
      </c>
      <c r="E16" s="19">
        <v>0.04242640687119289</v>
      </c>
      <c r="G16" s="19">
        <v>0.195</v>
      </c>
      <c r="H16" s="19">
        <v>0.007071067811865481</v>
      </c>
      <c r="I16" s="19">
        <v>0.18533333333333332</v>
      </c>
      <c r="J16" s="19">
        <v>0.02050203241957609</v>
      </c>
      <c r="L16" s="19">
        <v>0.189</v>
      </c>
      <c r="M16" s="19">
        <v>0.014142135623731154</v>
      </c>
      <c r="O16" s="19">
        <v>0.14933333333333335</v>
      </c>
      <c r="P16" s="19">
        <v>0.026006409466385924</v>
      </c>
      <c r="R16" s="19">
        <v>0.16433333333333333</v>
      </c>
      <c r="S16" s="19">
        <v>0.012701705922171763</v>
      </c>
      <c r="U16" s="19">
        <v>0.1815</v>
      </c>
      <c r="V16" s="19">
        <v>0.040305086527633045</v>
      </c>
      <c r="W16" s="19">
        <v>0.15150000000000002</v>
      </c>
      <c r="X16" s="19">
        <v>0.021920310216782854</v>
      </c>
      <c r="Z16" s="19">
        <v>0.221</v>
      </c>
      <c r="AA16" s="19">
        <v>0.05798275605729693</v>
      </c>
      <c r="AB16" s="19">
        <v>0.18666666666666665</v>
      </c>
      <c r="AC16" s="19">
        <v>0.03523256069793032</v>
      </c>
      <c r="AE16" s="19">
        <v>0.175</v>
      </c>
      <c r="AF16" s="19">
        <v>0.005656854249492365</v>
      </c>
      <c r="AG16" s="19">
        <v>0.162</v>
      </c>
      <c r="AH16" s="19">
        <v>0.04052159917870968</v>
      </c>
      <c r="AJ16" s="19">
        <v>0.16449999999999998</v>
      </c>
      <c r="AK16" s="19">
        <v>0.019091883092036882</v>
      </c>
      <c r="AL16" s="19">
        <v>0.17066666666666666</v>
      </c>
      <c r="AM16" s="19">
        <v>0.009504384952922164</v>
      </c>
      <c r="AO16" s="19">
        <f t="shared" si="0"/>
        <v>0.16635416666666666</v>
      </c>
      <c r="AP16" s="19">
        <f t="shared" si="1"/>
        <v>0.013905131375554316</v>
      </c>
      <c r="AQ16" s="19">
        <f t="shared" si="2"/>
        <v>0.18314285714285714</v>
      </c>
      <c r="AR16" s="19">
        <f t="shared" si="3"/>
        <v>0.021452883034132945</v>
      </c>
    </row>
    <row r="18" spans="1:44" ht="12.75">
      <c r="A18" s="19" t="s">
        <v>11</v>
      </c>
      <c r="B18" s="19">
        <v>101.122</v>
      </c>
      <c r="C18" s="19">
        <v>0.9022682527935768</v>
      </c>
      <c r="D18" s="19">
        <v>100.9145</v>
      </c>
      <c r="E18" s="19">
        <v>0.27789296500631366</v>
      </c>
      <c r="G18" s="19">
        <v>101.173</v>
      </c>
      <c r="H18" s="19">
        <v>0.31395541084682893</v>
      </c>
      <c r="I18" s="19">
        <v>100.46233333333335</v>
      </c>
      <c r="J18" s="19">
        <v>0.7677697137338589</v>
      </c>
      <c r="L18" s="19">
        <v>99.9085</v>
      </c>
      <c r="M18" s="19">
        <v>0.3995153313699477</v>
      </c>
      <c r="O18" s="19">
        <v>100.28833333333334</v>
      </c>
      <c r="P18" s="19">
        <v>0.1802673939827535</v>
      </c>
      <c r="R18" s="19">
        <v>100.65866666666666</v>
      </c>
      <c r="S18" s="19">
        <v>0.8359463698887266</v>
      </c>
      <c r="U18" s="19">
        <v>100.4075</v>
      </c>
      <c r="V18" s="19">
        <v>0.6229610742259879</v>
      </c>
      <c r="W18" s="19">
        <v>100.3325</v>
      </c>
      <c r="X18" s="19">
        <v>0.6470027047840177</v>
      </c>
      <c r="Z18" s="19">
        <v>99.706</v>
      </c>
      <c r="AA18" s="19">
        <v>0.7834743135541156</v>
      </c>
      <c r="AB18" s="19">
        <v>101.10866666666668</v>
      </c>
      <c r="AC18" s="19">
        <v>0.3581191608010667</v>
      </c>
      <c r="AE18" s="19">
        <v>99.8325</v>
      </c>
      <c r="AF18" s="19">
        <v>0.3118340905032692</v>
      </c>
      <c r="AG18" s="19">
        <v>100.5975</v>
      </c>
      <c r="AH18" s="19">
        <v>1.1925743862195022</v>
      </c>
      <c r="AJ18" s="19">
        <v>100.7065</v>
      </c>
      <c r="AK18" s="19">
        <v>0.21142492757477233</v>
      </c>
      <c r="AL18" s="19">
        <v>100.28233333333333</v>
      </c>
      <c r="AM18" s="19">
        <v>0.18785455366675324</v>
      </c>
      <c r="AO18" s="19">
        <f>AVERAGE(B18,I18,O18,R18,W18,AB18,AG18,AL18)</f>
        <v>100.60654166666666</v>
      </c>
      <c r="AP18" s="19">
        <f>STDEV(B18,I18,O18,R18,W18,AB18,AG18,AL18)</f>
        <v>0.34286358005280493</v>
      </c>
      <c r="AQ18" s="19">
        <f>AVERAGE(D18,G18,L18,U18,Z18,AE18,AJ18)</f>
        <v>100.37835714285714</v>
      </c>
      <c r="AR18" s="19">
        <f>STDEV(D18,G18,L18,U18,Z18,AE18,AJ18)</f>
        <v>0.5770937759058213</v>
      </c>
    </row>
    <row r="20" spans="1:44" ht="12" customHeight="1">
      <c r="A20" s="19" t="s">
        <v>14</v>
      </c>
      <c r="B20" s="19">
        <v>0.9628812404236763</v>
      </c>
      <c r="C20" s="19">
        <v>0.006854738692145434</v>
      </c>
      <c r="D20" s="19">
        <v>0.9610904116876443</v>
      </c>
      <c r="E20" s="19">
        <v>0.0015720542195700774</v>
      </c>
      <c r="G20" s="19">
        <v>0.9575292392991226</v>
      </c>
      <c r="H20" s="19">
        <v>0.000584585069890471</v>
      </c>
      <c r="I20" s="19">
        <v>0.9579146234262943</v>
      </c>
      <c r="J20" s="19">
        <v>0.000466441985120904</v>
      </c>
      <c r="L20" s="19">
        <v>0.9453766495777193</v>
      </c>
      <c r="M20" s="19">
        <v>0.0029946269207957693</v>
      </c>
      <c r="O20" s="19">
        <v>0.9430853212902673</v>
      </c>
      <c r="P20" s="19">
        <v>0.0028059082697300185</v>
      </c>
      <c r="R20" s="19">
        <v>0.9512533729363555</v>
      </c>
      <c r="S20" s="19">
        <v>0.01102286278734918</v>
      </c>
      <c r="U20" s="19">
        <v>0.9580829853021968</v>
      </c>
      <c r="V20" s="19">
        <v>0.016539781083927094</v>
      </c>
      <c r="W20" s="19">
        <v>0.9534157235444957</v>
      </c>
      <c r="X20" s="19">
        <v>0.009445565891170836</v>
      </c>
      <c r="Z20" s="19">
        <v>0.9490421190273184</v>
      </c>
      <c r="AA20" s="19">
        <v>0.01558600783304311</v>
      </c>
      <c r="AB20" s="19">
        <v>0.9654902157384492</v>
      </c>
      <c r="AC20" s="19">
        <v>0.005854976388717641</v>
      </c>
      <c r="AE20" s="19">
        <v>0.9508181994181754</v>
      </c>
      <c r="AF20" s="19">
        <v>0.018886166380063744</v>
      </c>
      <c r="AG20" s="19">
        <v>0.9502116811984256</v>
      </c>
      <c r="AH20" s="19">
        <v>0.02648119045824714</v>
      </c>
      <c r="AJ20" s="19">
        <v>0.9569451221803111</v>
      </c>
      <c r="AK20" s="19">
        <v>0.004536393911166935</v>
      </c>
      <c r="AL20" s="19">
        <v>0.9548647420638576</v>
      </c>
      <c r="AM20" s="19">
        <v>0.0032572050392629523</v>
      </c>
      <c r="AO20" s="19">
        <f>AVERAGE(B20,I20,O20,R20,W20,AB20,AG20,AL20)</f>
        <v>0.9548896150777277</v>
      </c>
      <c r="AP20" s="19">
        <f>STDEV(B20,I20,O20,R20,W20,AB20,AG20,AL20)</f>
        <v>0.0071913552723891555</v>
      </c>
      <c r="AQ20" s="19">
        <f>AVERAGE(D20,G20,L20,U20,Z20,AE20,AJ20)</f>
        <v>0.9541263894989268</v>
      </c>
      <c r="AR20" s="19">
        <f>STDEV(D20,G20,L20,U20,Z20,AE20,AJ20)</f>
        <v>0.005730456244413478</v>
      </c>
    </row>
    <row r="21" spans="1:44" ht="12.75">
      <c r="A21" s="19" t="s">
        <v>16</v>
      </c>
      <c r="B21" s="19">
        <v>0.0005669472194960436</v>
      </c>
      <c r="C21" s="19">
        <v>0.0002076505860996402</v>
      </c>
      <c r="D21" s="19">
        <v>0.0005971734629478235</v>
      </c>
      <c r="E21" s="19">
        <v>0.0007110212034429394</v>
      </c>
      <c r="G21" s="19">
        <v>0.0008868835575221838</v>
      </c>
      <c r="H21" s="19">
        <v>0.00016712218969651576</v>
      </c>
      <c r="I21" s="19">
        <v>0.0010972499905361208</v>
      </c>
      <c r="J21" s="19">
        <v>0.0005435009392384757</v>
      </c>
      <c r="L21" s="19">
        <v>0.0008265352077401294</v>
      </c>
      <c r="M21" s="19">
        <v>1.1477763407529222E-05</v>
      </c>
      <c r="O21" s="19">
        <v>0.0008490513327112881</v>
      </c>
      <c r="P21" s="19">
        <v>0.00024501115863448717</v>
      </c>
      <c r="R21" s="19">
        <v>0.0006850357157722142</v>
      </c>
      <c r="S21" s="19">
        <v>0.00028092385584940115</v>
      </c>
      <c r="U21" s="19">
        <v>0.0009699361660525294</v>
      </c>
      <c r="V21" s="19">
        <v>0.00027277054579899875</v>
      </c>
      <c r="W21" s="19">
        <v>0.0009380172111435002</v>
      </c>
      <c r="X21" s="19">
        <v>0.0002374295621812589</v>
      </c>
      <c r="Z21" s="19">
        <v>0.00044528683207906513</v>
      </c>
      <c r="AA21" s="19">
        <v>0.0005465335407432546</v>
      </c>
      <c r="AB21" s="19">
        <v>0.0009819653889787375</v>
      </c>
      <c r="AC21" s="19">
        <v>0.0004872004506913269</v>
      </c>
      <c r="AE21" s="19">
        <v>0.0008547260684584161</v>
      </c>
      <c r="AF21" s="19">
        <v>0.0003086605903211098</v>
      </c>
      <c r="AG21" s="19">
        <v>0.00023914712186768656</v>
      </c>
      <c r="AH21" s="19">
        <v>0.00033382226177910274</v>
      </c>
      <c r="AJ21" s="19">
        <v>0.0008169551943851452</v>
      </c>
      <c r="AK21" s="19">
        <v>6.57784014977878E-05</v>
      </c>
      <c r="AL21" s="19">
        <v>0.0009497466569575826</v>
      </c>
      <c r="AM21" s="19">
        <v>0.00013367797143204644</v>
      </c>
      <c r="AO21" s="19">
        <f>AVERAGE(B21,I21,O21,R21,W21,AB21,AG21,AL21)</f>
        <v>0.0007883950796828967</v>
      </c>
      <c r="AP21" s="19">
        <f>STDEV(B21,I21,O21,R21,W21,AB21,AG21,AL21)</f>
        <v>0.00027937602601815135</v>
      </c>
      <c r="AQ21" s="19">
        <f>AVERAGE(D21,G21,L21,U21,Z21,AE21,AJ21)</f>
        <v>0.0007710709270264705</v>
      </c>
      <c r="AR21" s="19">
        <f>STDEV(D21,G21,L21,U21,Z21,AE21,AJ21)</f>
        <v>0.00018326455754956968</v>
      </c>
    </row>
    <row r="22" spans="1:44" ht="12.75">
      <c r="A22" s="19" t="s">
        <v>13</v>
      </c>
      <c r="B22" s="19">
        <v>0</v>
      </c>
      <c r="C22" s="19">
        <v>0</v>
      </c>
      <c r="D22" s="19">
        <v>0</v>
      </c>
      <c r="E22" s="19">
        <v>0</v>
      </c>
      <c r="G22" s="19">
        <v>0</v>
      </c>
      <c r="H22" s="19">
        <v>0</v>
      </c>
      <c r="I22" s="19">
        <v>0</v>
      </c>
      <c r="J22" s="19">
        <v>0</v>
      </c>
      <c r="L22" s="19">
        <v>0</v>
      </c>
      <c r="M22" s="19">
        <v>0</v>
      </c>
      <c r="O22" s="19">
        <v>0</v>
      </c>
      <c r="P22" s="19">
        <v>0</v>
      </c>
      <c r="R22" s="19">
        <v>0</v>
      </c>
      <c r="S22" s="19">
        <v>0</v>
      </c>
      <c r="U22" s="19">
        <v>0</v>
      </c>
      <c r="V22" s="19">
        <v>0</v>
      </c>
      <c r="W22" s="19">
        <v>0</v>
      </c>
      <c r="X22" s="19">
        <v>0</v>
      </c>
      <c r="Z22" s="19">
        <v>0.0006453961846292093</v>
      </c>
      <c r="AA22" s="19">
        <v>0.0009127280374064779</v>
      </c>
      <c r="AB22" s="19">
        <v>0.00015042516198496262</v>
      </c>
      <c r="AC22" s="19">
        <v>0.00026054402329473363</v>
      </c>
      <c r="AE22" s="19">
        <v>0</v>
      </c>
      <c r="AF22" s="19">
        <v>0</v>
      </c>
      <c r="AG22" s="19">
        <v>0.00022134374314782847</v>
      </c>
      <c r="AH22" s="19">
        <v>0.0002730717673174089</v>
      </c>
      <c r="AJ22" s="19">
        <v>0</v>
      </c>
      <c r="AK22" s="19">
        <v>0</v>
      </c>
      <c r="AL22" s="19">
        <v>0</v>
      </c>
      <c r="AM22" s="19">
        <v>0</v>
      </c>
      <c r="AO22" s="19">
        <f>AVERAGE(B22,I22,O22,R22,W22,AB22,AG22,AL22)</f>
        <v>4.647111314159888E-05</v>
      </c>
      <c r="AP22" s="19">
        <f>STDEV(B22,I22,O22,R22,W22,AB22,AG22,AL22)</f>
        <v>8.811053701859777E-05</v>
      </c>
      <c r="AQ22" s="19">
        <f>AVERAGE(D22,G22,L22,U22,Z22,AE22,AJ22)</f>
        <v>9.21994549470299E-05</v>
      </c>
      <c r="AR22" s="19">
        <f>STDEV(D22,G22,L22,U22,Z22,AE22,AJ22)</f>
        <v>0.00024393682880554502</v>
      </c>
    </row>
    <row r="23" spans="1:44" ht="12.75">
      <c r="A23" s="19" t="s">
        <v>18</v>
      </c>
      <c r="B23" s="19">
        <v>0.4046077677238845</v>
      </c>
      <c r="C23" s="19">
        <v>0.007312509892267213</v>
      </c>
      <c r="D23" s="19">
        <v>0.435199924831597</v>
      </c>
      <c r="E23" s="19">
        <v>0.057949163743651305</v>
      </c>
      <c r="G23" s="19">
        <v>0.49370241434401185</v>
      </c>
      <c r="H23" s="19">
        <v>0.004497765691250887</v>
      </c>
      <c r="I23" s="19">
        <v>0.5145848815457604</v>
      </c>
      <c r="J23" s="19">
        <v>0.022397531604409583</v>
      </c>
      <c r="L23" s="19">
        <v>0.48258072814271613</v>
      </c>
      <c r="M23" s="19">
        <v>0.003198981415021375</v>
      </c>
      <c r="O23" s="19">
        <v>0.5002233259300811</v>
      </c>
      <c r="P23" s="19">
        <v>0.01999403306680535</v>
      </c>
      <c r="R23" s="19">
        <v>0.44970822867518745</v>
      </c>
      <c r="S23" s="19">
        <v>0.022073698040975774</v>
      </c>
      <c r="U23" s="19">
        <v>0.4880197426783779</v>
      </c>
      <c r="V23" s="19">
        <v>0.011811539523098812</v>
      </c>
      <c r="W23" s="19">
        <v>0.46938374425112595</v>
      </c>
      <c r="X23" s="19">
        <v>4.672461331637057E-05</v>
      </c>
      <c r="Z23" s="19">
        <v>0.47713919483028544</v>
      </c>
      <c r="AA23" s="19">
        <v>0.002483178447974627</v>
      </c>
      <c r="AB23" s="19">
        <v>0.47694215846411225</v>
      </c>
      <c r="AC23" s="19">
        <v>0.007977713663516076</v>
      </c>
      <c r="AE23" s="19">
        <v>0.46356145879928407</v>
      </c>
      <c r="AF23" s="19">
        <v>0.012243897773635458</v>
      </c>
      <c r="AG23" s="19">
        <v>0.3977846417359351</v>
      </c>
      <c r="AH23" s="19">
        <v>0.003561271476365233</v>
      </c>
      <c r="AJ23" s="19">
        <v>0.4604199136375892</v>
      </c>
      <c r="AK23" s="19">
        <v>0.0018795735133623314</v>
      </c>
      <c r="AL23" s="19">
        <v>0.48005123006038025</v>
      </c>
      <c r="AM23" s="19">
        <v>0.006034368590280976</v>
      </c>
      <c r="AO23" s="19">
        <f>AVERAGE(B23,I23,O23,R23,W23,AB23,AG23,AL23)</f>
        <v>0.4616607472983084</v>
      </c>
      <c r="AP23" s="19">
        <f>STDEV(B23,I23,O23,R23,W23,AB23,AG23,AL23)</f>
        <v>0.04208405630150594</v>
      </c>
      <c r="AQ23" s="19">
        <f>AVERAGE(D23,G23,L23,U23,Z23,AE23,AJ23)</f>
        <v>0.47151762532340874</v>
      </c>
      <c r="AR23" s="19">
        <f>STDEV(D23,G23,L23,U23,Z23,AE23,AJ23)</f>
        <v>0.020099395464504153</v>
      </c>
    </row>
    <row r="24" spans="1:44" ht="12.75">
      <c r="A24" s="19" t="s">
        <v>17</v>
      </c>
      <c r="B24" s="19">
        <v>0.007207765070411566</v>
      </c>
      <c r="C24" s="19">
        <v>0.00036839655742529874</v>
      </c>
      <c r="D24" s="19">
        <v>0.0058190933402659005</v>
      </c>
      <c r="E24" s="19">
        <v>0.0005001324942143547</v>
      </c>
      <c r="G24" s="19">
        <v>0.008879338709472006</v>
      </c>
      <c r="H24" s="19">
        <v>0.0004964030145378359</v>
      </c>
      <c r="I24" s="19">
        <v>0.00831450101650909</v>
      </c>
      <c r="J24" s="19">
        <v>0.00033023093785163494</v>
      </c>
      <c r="L24" s="19">
        <v>0.009310181728457234</v>
      </c>
      <c r="M24" s="19">
        <v>0.0003663809545034417</v>
      </c>
      <c r="O24" s="19">
        <v>0.009444588848040206</v>
      </c>
      <c r="P24" s="19">
        <v>0.0012342843070947882</v>
      </c>
      <c r="R24" s="19">
        <v>0.007258116989589068</v>
      </c>
      <c r="S24" s="19">
        <v>0.0008465338093156198</v>
      </c>
      <c r="U24" s="19">
        <v>0.008370782204376878</v>
      </c>
      <c r="V24" s="19">
        <v>0.0006013319974091803</v>
      </c>
      <c r="W24" s="19">
        <v>0.007774767909865858</v>
      </c>
      <c r="X24" s="19">
        <v>0.0012121328336884914</v>
      </c>
      <c r="Z24" s="19">
        <v>0.007943952992030845</v>
      </c>
      <c r="AA24" s="19">
        <v>0.0006663794878171789</v>
      </c>
      <c r="AB24" s="19">
        <v>0.009147482572505536</v>
      </c>
      <c r="AC24" s="19">
        <v>0.000837742211218386</v>
      </c>
      <c r="AE24" s="19">
        <v>0.007887135857476437</v>
      </c>
      <c r="AF24" s="19">
        <v>3.287005264087376E-05</v>
      </c>
      <c r="AG24" s="19">
        <v>0.006862184631396774</v>
      </c>
      <c r="AH24" s="19">
        <v>0.0011324625877370063</v>
      </c>
      <c r="AJ24" s="19">
        <v>0.007860944545469104</v>
      </c>
      <c r="AK24" s="19">
        <v>0.000633522654596928</v>
      </c>
      <c r="AL24" s="19">
        <v>0.00852940783937061</v>
      </c>
      <c r="AM24" s="19">
        <v>0.0006984807006692756</v>
      </c>
      <c r="AO24" s="19">
        <f>AVERAGE(B24,I24,O24,R24,W24,AB24,AG24,AL24)</f>
        <v>0.008067351859711087</v>
      </c>
      <c r="AP24" s="19">
        <f>STDEV(B24,I24,O24,R24,W24,AB24,AG24,AL24)</f>
        <v>0.0009464087347183482</v>
      </c>
      <c r="AQ24" s="19">
        <f>AVERAGE(D24,G24,L24,U24,Z24,AE24,AJ24)</f>
        <v>0.008010204196792627</v>
      </c>
      <c r="AR24" s="19">
        <f>STDEV(D24,G24,L24,U24,Z24,AE24,AJ24)</f>
        <v>0.0011119152508842264</v>
      </c>
    </row>
    <row r="25" spans="1:44" ht="12.75">
      <c r="A25" s="19" t="s">
        <v>12</v>
      </c>
      <c r="B25" s="19">
        <v>1.616980913651895</v>
      </c>
      <c r="C25" s="19">
        <v>0.0103872694755846</v>
      </c>
      <c r="D25" s="19">
        <v>1.5892287950501995</v>
      </c>
      <c r="E25" s="19">
        <v>0.05716114130475787</v>
      </c>
      <c r="G25" s="19">
        <v>1.5286887870649093</v>
      </c>
      <c r="H25" s="19">
        <v>0.0038118829158476667</v>
      </c>
      <c r="I25" s="19">
        <v>1.510151213065998</v>
      </c>
      <c r="J25" s="19">
        <v>0.024396420928726768</v>
      </c>
      <c r="L25" s="19">
        <v>1.553476269213692</v>
      </c>
      <c r="M25" s="19">
        <v>0.0028840801591202146</v>
      </c>
      <c r="O25" s="19">
        <v>1.53818444144724</v>
      </c>
      <c r="P25" s="19">
        <v>0.017686414929953147</v>
      </c>
      <c r="R25" s="19">
        <v>1.5833782079525094</v>
      </c>
      <c r="S25" s="19">
        <v>0.019082913128906538</v>
      </c>
      <c r="U25" s="19">
        <v>1.5380209846063246</v>
      </c>
      <c r="V25" s="19">
        <v>0.028565517008280764</v>
      </c>
      <c r="W25" s="19">
        <v>1.5589946617215893</v>
      </c>
      <c r="X25" s="19">
        <v>0.0128113823892274</v>
      </c>
      <c r="Z25" s="19">
        <v>1.5559066167848519</v>
      </c>
      <c r="AA25" s="19">
        <v>0.01689348875847256</v>
      </c>
      <c r="AB25" s="19">
        <v>1.5384813076736972</v>
      </c>
      <c r="AC25" s="19">
        <v>0.011667088695793311</v>
      </c>
      <c r="AE25" s="19">
        <v>1.5705139343319585</v>
      </c>
      <c r="AF25" s="19">
        <v>0.03162248057102539</v>
      </c>
      <c r="AG25" s="19">
        <v>1.6377372137953963</v>
      </c>
      <c r="AH25" s="19">
        <v>0.02200467661807017</v>
      </c>
      <c r="AJ25" s="19">
        <v>1.5647360576622285</v>
      </c>
      <c r="AK25" s="19">
        <v>0.0018405799648095983</v>
      </c>
      <c r="AL25" s="19">
        <v>1.547266067676614</v>
      </c>
      <c r="AM25" s="19">
        <v>0.01154486146796394</v>
      </c>
      <c r="AO25" s="19">
        <f aca="true" t="shared" si="4" ref="AO25:AO33">AVERAGE(B25,I25,O25,R25,W25,AB25,AG25,AL25)</f>
        <v>1.5663967533731173</v>
      </c>
      <c r="AP25" s="19">
        <f aca="true" t="shared" si="5" ref="AP25:AP33">STDEV(B25,I25,O25,R25,W25,AB25,AG25,AL25)</f>
        <v>0.04325362068623876</v>
      </c>
      <c r="AQ25" s="19">
        <f aca="true" t="shared" si="6" ref="AQ25:AQ33">AVERAGE(D25,G25,L25,U25,Z25,AE25,AJ25)</f>
        <v>1.5572244921020235</v>
      </c>
      <c r="AR25" s="19">
        <f aca="true" t="shared" si="7" ref="AR25:AR33">STDEV(D25,G25,L25,U25,Z25,AE25,AJ25)</f>
        <v>0.020232628068796187</v>
      </c>
    </row>
    <row r="26" spans="1:44" ht="12.75">
      <c r="A26" s="19" t="s">
        <v>15</v>
      </c>
      <c r="B26" s="19">
        <v>0.0043469587161855585</v>
      </c>
      <c r="C26" s="19">
        <v>0.0004704751664291486</v>
      </c>
      <c r="D26" s="19">
        <v>0.004251651984632657</v>
      </c>
      <c r="E26" s="19">
        <v>0.0012192745313421242</v>
      </c>
      <c r="G26" s="19">
        <v>0.0053548847565280154</v>
      </c>
      <c r="H26" s="19">
        <v>0.00021582421490828337</v>
      </c>
      <c r="I26" s="19">
        <v>0.0051493082247286315</v>
      </c>
      <c r="J26" s="19">
        <v>0.0005863814891448376</v>
      </c>
      <c r="L26" s="19">
        <v>0.0052375209901749115</v>
      </c>
      <c r="M26" s="19">
        <v>0.00040627269171267987</v>
      </c>
      <c r="O26" s="19">
        <v>0.0041349106593259665</v>
      </c>
      <c r="P26" s="19">
        <v>0.0007153877843503488</v>
      </c>
      <c r="R26" s="19">
        <v>0.004491229419372221</v>
      </c>
      <c r="S26" s="19">
        <v>0.00037048911592504625</v>
      </c>
      <c r="U26" s="19">
        <v>0.005016593505028262</v>
      </c>
      <c r="V26" s="19">
        <v>0.0011057744374348179</v>
      </c>
      <c r="W26" s="19">
        <v>0.004170183815349029</v>
      </c>
      <c r="X26" s="19">
        <v>0.0005809318880115887</v>
      </c>
      <c r="Z26" s="19">
        <v>0.006140274280605233</v>
      </c>
      <c r="AA26" s="19">
        <v>0.0016683658532219432</v>
      </c>
      <c r="AB26" s="19">
        <v>0.00511659785905234</v>
      </c>
      <c r="AC26" s="19">
        <v>0.000955208381590331</v>
      </c>
      <c r="AE26" s="19">
        <v>0.004837107076674299</v>
      </c>
      <c r="AF26" s="19">
        <v>0.00019544126639635284</v>
      </c>
      <c r="AG26" s="19">
        <v>0.004373753951019053</v>
      </c>
      <c r="AH26" s="19">
        <v>0.0010569979779374598</v>
      </c>
      <c r="AJ26" s="19">
        <v>0.004506383253592071</v>
      </c>
      <c r="AK26" s="19">
        <v>0.000535011717590622</v>
      </c>
      <c r="AL26" s="19">
        <v>0.004713799782909187</v>
      </c>
      <c r="AM26" s="19">
        <v>0.0002766770494461677</v>
      </c>
      <c r="AO26" s="19">
        <f t="shared" si="4"/>
        <v>0.004562092803492748</v>
      </c>
      <c r="AP26" s="19">
        <f t="shared" si="5"/>
        <v>0.000396081858881726</v>
      </c>
      <c r="AQ26" s="19">
        <f t="shared" si="6"/>
        <v>0.005049202263890779</v>
      </c>
      <c r="AR26" s="19">
        <f t="shared" si="7"/>
        <v>0.0006186181509505496</v>
      </c>
    </row>
    <row r="28" spans="1:44" ht="12.75">
      <c r="A28" s="19" t="s">
        <v>19</v>
      </c>
      <c r="B28" s="19">
        <v>3</v>
      </c>
      <c r="C28" s="19">
        <v>4.440892098500626E-16</v>
      </c>
      <c r="D28" s="19">
        <v>3</v>
      </c>
      <c r="E28" s="19">
        <v>4.440892098500626E-16</v>
      </c>
      <c r="G28" s="19">
        <v>3</v>
      </c>
      <c r="H28" s="19">
        <v>4.440892098500626E-16</v>
      </c>
      <c r="I28" s="19">
        <v>3</v>
      </c>
      <c r="J28" s="19">
        <v>7.021666937153402E-16</v>
      </c>
      <c r="L28" s="19">
        <v>3</v>
      </c>
      <c r="M28" s="19">
        <v>4.440892098500626E-16</v>
      </c>
      <c r="O28" s="19">
        <v>3</v>
      </c>
      <c r="P28" s="19">
        <v>4.440892098500626E-16</v>
      </c>
      <c r="R28" s="19">
        <v>3</v>
      </c>
      <c r="S28" s="19">
        <v>6.280369834735101E-16</v>
      </c>
      <c r="U28" s="19">
        <v>3</v>
      </c>
      <c r="V28" s="19">
        <v>4.440892098500626E-16</v>
      </c>
      <c r="W28" s="19">
        <v>3</v>
      </c>
      <c r="X28" s="19">
        <v>4.440892098500626E-16</v>
      </c>
      <c r="Z28" s="19">
        <v>3</v>
      </c>
      <c r="AA28" s="19">
        <v>4.440892098500626E-16</v>
      </c>
      <c r="AB28" s="19">
        <v>3</v>
      </c>
      <c r="AC28" s="19">
        <v>4.440892098500626E-16</v>
      </c>
      <c r="AE28" s="19">
        <v>3</v>
      </c>
      <c r="AF28" s="19">
        <v>4.440892098500626E-16</v>
      </c>
      <c r="AG28" s="19">
        <v>3</v>
      </c>
      <c r="AH28" s="19">
        <v>5.733167046599011E-16</v>
      </c>
      <c r="AJ28" s="19">
        <v>3</v>
      </c>
      <c r="AK28" s="19">
        <v>9.930136612989092E-16</v>
      </c>
      <c r="AL28" s="19">
        <v>3</v>
      </c>
      <c r="AM28" s="19">
        <v>3.1401849173675503E-16</v>
      </c>
      <c r="AO28" s="19">
        <f t="shared" si="4"/>
        <v>3</v>
      </c>
      <c r="AP28" s="19">
        <f t="shared" si="5"/>
        <v>0</v>
      </c>
      <c r="AQ28" s="19">
        <f t="shared" si="6"/>
        <v>3</v>
      </c>
      <c r="AR28" s="19">
        <f t="shared" si="7"/>
        <v>0</v>
      </c>
    </row>
    <row r="30" spans="1:44" ht="12.75">
      <c r="A30" s="19" t="s">
        <v>21</v>
      </c>
      <c r="B30" s="19">
        <v>79.70116621736568</v>
      </c>
      <c r="C30" s="19">
        <v>0.37672748738438655</v>
      </c>
      <c r="D30" s="19">
        <v>78.27848592848105</v>
      </c>
      <c r="E30" s="19">
        <v>2.8651423291265843</v>
      </c>
      <c r="G30" s="19">
        <v>75.25783125149763</v>
      </c>
      <c r="H30" s="19">
        <v>0.23146328702615415</v>
      </c>
      <c r="I30" s="19">
        <v>74.27942839543879</v>
      </c>
      <c r="J30" s="19">
        <v>1.137895146338702</v>
      </c>
      <c r="L30" s="19">
        <v>75.95097101862109</v>
      </c>
      <c r="M30" s="19">
        <v>0.13909389263921867</v>
      </c>
      <c r="O30" s="19">
        <v>75.11326244609681</v>
      </c>
      <c r="P30" s="19">
        <v>0.9899658547470842</v>
      </c>
      <c r="R30" s="19">
        <v>77.6048384882006</v>
      </c>
      <c r="S30" s="19">
        <v>1.0358313370451233</v>
      </c>
      <c r="U30" s="19">
        <v>75.59705084168564</v>
      </c>
      <c r="V30" s="19">
        <v>0.7592079971491754</v>
      </c>
      <c r="W30" s="19">
        <v>76.56533112770965</v>
      </c>
      <c r="X30" s="19">
        <v>0.1036270947110174</v>
      </c>
      <c r="Z30" s="19">
        <v>76.23235490538289</v>
      </c>
      <c r="AA30" s="19">
        <v>0.12886864337090156</v>
      </c>
      <c r="AB30" s="19">
        <v>75.98996949782911</v>
      </c>
      <c r="AC30" s="19">
        <v>0.4060038510039819</v>
      </c>
      <c r="AE30" s="19">
        <v>76.90810163112158</v>
      </c>
      <c r="AF30" s="19">
        <v>0.8199984041987205</v>
      </c>
      <c r="AG30" s="19">
        <v>80.1870348981893</v>
      </c>
      <c r="AH30" s="19">
        <v>0.12038497518742554</v>
      </c>
      <c r="AJ30" s="19">
        <v>76.96622943283319</v>
      </c>
      <c r="AK30" s="19">
        <v>0.026319672622355485</v>
      </c>
      <c r="AL30" s="19">
        <v>76.00051375096956</v>
      </c>
      <c r="AM30" s="19">
        <v>0.37047086462559015</v>
      </c>
      <c r="AO30" s="19">
        <f t="shared" si="4"/>
        <v>76.93019310272493</v>
      </c>
      <c r="AP30" s="19">
        <f t="shared" si="5"/>
        <v>2.1027089944841215</v>
      </c>
      <c r="AQ30" s="19">
        <f t="shared" si="6"/>
        <v>76.45586071566042</v>
      </c>
      <c r="AR30" s="19">
        <f>STDEV(D30,G30,L30,U30,Z30,AE30,AJ30)</f>
        <v>1.0218168614091747</v>
      </c>
    </row>
    <row r="31" spans="1:44" ht="12.75">
      <c r="A31" s="19" t="s">
        <v>22</v>
      </c>
      <c r="B31" s="19">
        <v>19.94357572546668</v>
      </c>
      <c r="C31" s="19">
        <v>0.39428294339530673</v>
      </c>
      <c r="D31" s="19">
        <v>21.434901973666342</v>
      </c>
      <c r="E31" s="19">
        <v>2.840690117771456</v>
      </c>
      <c r="G31" s="19">
        <v>24.30504353183152</v>
      </c>
      <c r="H31" s="19">
        <v>0.2072796573466067</v>
      </c>
      <c r="I31" s="19">
        <v>25.311599444810113</v>
      </c>
      <c r="J31" s="19">
        <v>1.1232530933871696</v>
      </c>
      <c r="L31" s="19">
        <v>23.59384532458123</v>
      </c>
      <c r="M31" s="19">
        <v>0.15699515902670663</v>
      </c>
      <c r="O31" s="19">
        <v>24.425628605083123</v>
      </c>
      <c r="P31" s="19">
        <v>0.9328742111936599</v>
      </c>
      <c r="R31" s="19">
        <v>22.039324822965995</v>
      </c>
      <c r="S31" s="19">
        <v>1.0308761483105464</v>
      </c>
      <c r="U31" s="19">
        <v>23.991600631507755</v>
      </c>
      <c r="V31" s="19">
        <v>0.7852568660769436</v>
      </c>
      <c r="W31" s="19">
        <v>23.053028097143127</v>
      </c>
      <c r="X31" s="19">
        <v>0.16053792620191035</v>
      </c>
      <c r="Z31" s="19">
        <v>23.378258459290738</v>
      </c>
      <c r="AA31" s="19">
        <v>0.09264921393310115</v>
      </c>
      <c r="AB31" s="19">
        <v>23.558283400202157</v>
      </c>
      <c r="AC31" s="19">
        <v>0.4389272067931248</v>
      </c>
      <c r="AE31" s="19">
        <v>22.70562068540019</v>
      </c>
      <c r="AF31" s="19">
        <v>0.8147290507131508</v>
      </c>
      <c r="AG31" s="19">
        <v>19.477350546955638</v>
      </c>
      <c r="AH31" s="19">
        <v>0.1181420293659242</v>
      </c>
      <c r="AJ31" s="19">
        <v>22.647082464958743</v>
      </c>
      <c r="AK31" s="19">
        <v>0.058068463481900486</v>
      </c>
      <c r="AL31" s="19">
        <v>23.580530387212793</v>
      </c>
      <c r="AM31" s="19">
        <v>0.35476939252691014</v>
      </c>
      <c r="AO31" s="19">
        <f t="shared" si="4"/>
        <v>22.673665128729958</v>
      </c>
      <c r="AP31" s="19">
        <f t="shared" si="5"/>
        <v>2.0649851781718604</v>
      </c>
      <c r="AQ31" s="19">
        <f t="shared" si="6"/>
        <v>23.150907581605217</v>
      </c>
      <c r="AR31" s="19">
        <f t="shared" si="7"/>
        <v>0.9732653180633742</v>
      </c>
    </row>
    <row r="32" spans="1:44" ht="12.75">
      <c r="A32" s="19" t="s">
        <v>23</v>
      </c>
      <c r="B32" s="19">
        <v>0.35525805716762915</v>
      </c>
      <c r="C32" s="19">
        <v>0.017555456016217705</v>
      </c>
      <c r="D32" s="19">
        <v>0.28661209785260955</v>
      </c>
      <c r="E32" s="19">
        <v>0.02445221135586811</v>
      </c>
      <c r="G32" s="19">
        <v>0.437125216670837</v>
      </c>
      <c r="H32" s="19">
        <v>0.024183629679789768</v>
      </c>
      <c r="I32" s="19">
        <v>0.40897215975111556</v>
      </c>
      <c r="J32" s="19">
        <v>0.016439864676662478</v>
      </c>
      <c r="L32" s="19">
        <v>0.45518365679768985</v>
      </c>
      <c r="M32" s="19">
        <v>0.017901266387419804</v>
      </c>
      <c r="O32" s="19">
        <v>0.46110894882006104</v>
      </c>
      <c r="P32" s="19">
        <v>0.05933927625362026</v>
      </c>
      <c r="R32" s="19">
        <v>0.35583668883339387</v>
      </c>
      <c r="S32" s="19">
        <v>0.04283275930004688</v>
      </c>
      <c r="U32" s="19">
        <v>0.41134852680660955</v>
      </c>
      <c r="V32" s="19">
        <v>0.02604886892637106</v>
      </c>
      <c r="W32" s="19">
        <v>0.3816407751472145</v>
      </c>
      <c r="X32" s="19">
        <v>0.05691083148993639</v>
      </c>
      <c r="Z32" s="19">
        <v>0.38938663532638584</v>
      </c>
      <c r="AA32" s="19">
        <v>0.03621942943780234</v>
      </c>
      <c r="AB32" s="19">
        <v>0.4517471019687374</v>
      </c>
      <c r="AC32" s="19">
        <v>0.040037476130816554</v>
      </c>
      <c r="AE32" s="19">
        <v>0.3862776834782148</v>
      </c>
      <c r="AF32" s="19">
        <v>0.005269353484998939</v>
      </c>
      <c r="AG32" s="19">
        <v>0.33561455485506353</v>
      </c>
      <c r="AH32" s="19">
        <v>0.05222265865283051</v>
      </c>
      <c r="AJ32" s="19">
        <v>0.3866881022080858</v>
      </c>
      <c r="AK32" s="19">
        <v>0.03174879085953849</v>
      </c>
      <c r="AL32" s="19">
        <v>0.41895586181766076</v>
      </c>
      <c r="AM32" s="19">
        <v>0.034194127651536746</v>
      </c>
      <c r="AO32" s="19">
        <f t="shared" si="4"/>
        <v>0.39614176854510946</v>
      </c>
      <c r="AP32" s="19">
        <f t="shared" si="5"/>
        <v>0.0465488823274595</v>
      </c>
      <c r="AQ32" s="19">
        <f t="shared" si="6"/>
        <v>0.39323170273434743</v>
      </c>
      <c r="AR32" s="19">
        <f t="shared" si="7"/>
        <v>0.054108850589338765</v>
      </c>
    </row>
    <row r="33" spans="1:44" ht="12.75">
      <c r="A33" s="19" t="s">
        <v>19</v>
      </c>
      <c r="B33" s="19">
        <v>100</v>
      </c>
      <c r="C33" s="19">
        <v>0</v>
      </c>
      <c r="D33" s="19">
        <v>100</v>
      </c>
      <c r="E33" s="19">
        <v>0</v>
      </c>
      <c r="G33" s="19">
        <v>100</v>
      </c>
      <c r="H33" s="19">
        <v>1.4210854715202004E-14</v>
      </c>
      <c r="I33" s="19">
        <v>100</v>
      </c>
      <c r="J33" s="19">
        <v>1.7404671430534633E-14</v>
      </c>
      <c r="L33" s="19">
        <v>100</v>
      </c>
      <c r="M33" s="19">
        <v>0</v>
      </c>
      <c r="O33" s="19">
        <v>100</v>
      </c>
      <c r="P33" s="19">
        <v>1.0048591735576161E-14</v>
      </c>
      <c r="R33" s="19">
        <v>100</v>
      </c>
      <c r="S33" s="19">
        <v>1.7404671430534633E-14</v>
      </c>
      <c r="U33" s="19">
        <v>100</v>
      </c>
      <c r="V33" s="19">
        <v>1.4210854715202004E-14</v>
      </c>
      <c r="W33" s="19">
        <v>100</v>
      </c>
      <c r="X33" s="19">
        <v>1.4210854715202004E-14</v>
      </c>
      <c r="Z33" s="19">
        <v>100</v>
      </c>
      <c r="AA33" s="19">
        <v>0</v>
      </c>
      <c r="AB33" s="19">
        <v>100</v>
      </c>
      <c r="AC33" s="19">
        <v>1.0048591735576161E-14</v>
      </c>
      <c r="AE33" s="19">
        <v>100</v>
      </c>
      <c r="AF33" s="19">
        <v>1.4210854715202004E-14</v>
      </c>
      <c r="AG33" s="19">
        <v>100</v>
      </c>
      <c r="AH33" s="19">
        <v>1.160311428702309E-14</v>
      </c>
      <c r="AJ33" s="19">
        <v>100</v>
      </c>
      <c r="AK33" s="19">
        <v>1.4210854715202004E-14</v>
      </c>
      <c r="AL33" s="19">
        <v>100</v>
      </c>
      <c r="AM33" s="19">
        <v>1.0048591735576161E-14</v>
      </c>
      <c r="AO33" s="19">
        <f t="shared" si="4"/>
        <v>100</v>
      </c>
      <c r="AP33" s="19">
        <f t="shared" si="5"/>
        <v>0</v>
      </c>
      <c r="AQ33" s="19">
        <f t="shared" si="6"/>
        <v>100</v>
      </c>
      <c r="AR33" s="19">
        <f t="shared" si="7"/>
        <v>0</v>
      </c>
    </row>
  </sheetData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0.00390625" style="2" bestFit="1" customWidth="1"/>
    <col min="2" max="2" width="7.421875" style="1" bestFit="1" customWidth="1"/>
    <col min="3" max="3" width="4.7109375" style="1" bestFit="1" customWidth="1"/>
    <col min="4" max="4" width="4.7109375" style="1" customWidth="1"/>
    <col min="5" max="5" width="6.7109375" style="1" bestFit="1" customWidth="1"/>
    <col min="6" max="6" width="4.7109375" style="1" bestFit="1" customWidth="1"/>
    <col min="7" max="7" width="6.7109375" style="1" bestFit="1" customWidth="1"/>
    <col min="8" max="8" width="4.7109375" style="1" bestFit="1" customWidth="1"/>
    <col min="9" max="9" width="4.7109375" style="1" customWidth="1"/>
    <col min="10" max="10" width="6.7109375" style="1" bestFit="1" customWidth="1"/>
    <col min="11" max="11" width="4.7109375" style="1" bestFit="1" customWidth="1"/>
    <col min="12" max="12" width="3.8515625" style="1" customWidth="1"/>
    <col min="13" max="13" width="8.140625" style="1" bestFit="1" customWidth="1"/>
    <col min="14" max="14" width="4.7109375" style="1" bestFit="1" customWidth="1"/>
    <col min="15" max="16384" width="11.421875" style="8" customWidth="1"/>
  </cols>
  <sheetData>
    <row r="2" ht="12.75">
      <c r="A2" s="18" t="s">
        <v>58</v>
      </c>
    </row>
    <row r="5" spans="1:13" ht="12.75">
      <c r="A5" s="10" t="s">
        <v>33</v>
      </c>
      <c r="M5" s="1" t="s">
        <v>37</v>
      </c>
    </row>
    <row r="6" ht="12.75">
      <c r="A6" s="1" t="s">
        <v>52</v>
      </c>
    </row>
    <row r="7" spans="1:13" ht="12.75">
      <c r="A7" s="10"/>
      <c r="B7" s="1" t="s">
        <v>31</v>
      </c>
      <c r="E7" s="1" t="s">
        <v>24</v>
      </c>
      <c r="J7" s="1" t="s">
        <v>24</v>
      </c>
      <c r="M7" s="1" t="s">
        <v>43</v>
      </c>
    </row>
    <row r="8" spans="1:13" ht="12.75">
      <c r="A8" s="10"/>
      <c r="E8" s="1" t="s">
        <v>30</v>
      </c>
      <c r="G8" s="1" t="s">
        <v>27</v>
      </c>
      <c r="M8" s="1" t="s">
        <v>30</v>
      </c>
    </row>
    <row r="9" spans="1:14" ht="14.25" customHeight="1">
      <c r="A9" s="7" t="s">
        <v>39</v>
      </c>
      <c r="B9" s="1" t="s">
        <v>3</v>
      </c>
      <c r="C9" s="1" t="s">
        <v>38</v>
      </c>
      <c r="E9" s="1" t="s">
        <v>3</v>
      </c>
      <c r="F9" s="1" t="s">
        <v>38</v>
      </c>
      <c r="G9" s="1" t="s">
        <v>3</v>
      </c>
      <c r="H9" s="1" t="s">
        <v>38</v>
      </c>
      <c r="J9" s="1" t="s">
        <v>2</v>
      </c>
      <c r="K9" s="1" t="s">
        <v>38</v>
      </c>
      <c r="M9" s="1" t="s">
        <v>2</v>
      </c>
      <c r="N9" s="1" t="s">
        <v>38</v>
      </c>
    </row>
    <row r="10" ht="12.75">
      <c r="A10" s="10"/>
    </row>
    <row r="11" ht="12.75">
      <c r="A11" s="10"/>
    </row>
    <row r="12" spans="1:14" ht="12.75">
      <c r="A12" s="10" t="s">
        <v>6</v>
      </c>
      <c r="B12" s="1">
        <v>39.3745</v>
      </c>
      <c r="C12" s="1">
        <v>0.12515790027001863</v>
      </c>
      <c r="E12" s="1">
        <v>39.2535</v>
      </c>
      <c r="F12" s="1">
        <v>0.16617009357883827</v>
      </c>
      <c r="G12" s="1">
        <v>39.074</v>
      </c>
      <c r="H12" s="1">
        <v>0.38466608896576654</v>
      </c>
      <c r="J12" s="1">
        <v>39.042</v>
      </c>
      <c r="K12" s="1">
        <v>0.12111151885762023</v>
      </c>
      <c r="M12" s="1">
        <f>AVERAGE(B12,E12,J12)</f>
        <v>39.223333333333336</v>
      </c>
      <c r="N12" s="1">
        <f>STDEV(B12,E12,J12)</f>
        <v>0.16829017598580365</v>
      </c>
    </row>
    <row r="13" spans="1:14" ht="12.75">
      <c r="A13" s="10" t="s">
        <v>8</v>
      </c>
      <c r="B13" s="1">
        <v>0.034</v>
      </c>
      <c r="C13" s="1">
        <v>0.0014142135623730963</v>
      </c>
      <c r="E13" s="1">
        <v>0.0225</v>
      </c>
      <c r="F13" s="1">
        <v>0.006363961030678924</v>
      </c>
      <c r="G13" s="1">
        <v>0.028499999999999998</v>
      </c>
      <c r="H13" s="1">
        <v>0.002121320343559642</v>
      </c>
      <c r="J13" s="1">
        <v>0.02766666666666667</v>
      </c>
      <c r="K13" s="1">
        <v>0.005507570547286087</v>
      </c>
      <c r="M13" s="1">
        <f>AVERAGE(B13,E13,J13)</f>
        <v>0.028055555555555556</v>
      </c>
      <c r="N13" s="1">
        <f>STDEV(B13,E13,J13)</f>
        <v>0.005759854679236801</v>
      </c>
    </row>
    <row r="14" spans="1:14" ht="12.75">
      <c r="A14" s="10" t="s">
        <v>5</v>
      </c>
      <c r="B14" s="1">
        <v>0</v>
      </c>
      <c r="C14" s="1">
        <v>0</v>
      </c>
      <c r="E14" s="1">
        <v>0</v>
      </c>
      <c r="F14" s="1">
        <v>0</v>
      </c>
      <c r="G14" s="1">
        <v>0</v>
      </c>
      <c r="H14" s="1">
        <v>0</v>
      </c>
      <c r="J14" s="1">
        <v>0</v>
      </c>
      <c r="K14" s="1">
        <v>0</v>
      </c>
      <c r="M14" s="1">
        <f aca="true" t="shared" si="0" ref="M14:M20">AVERAGE(B14,E14,J14)</f>
        <v>0</v>
      </c>
      <c r="N14" s="1">
        <f aca="true" t="shared" si="1" ref="N14:N20">STDEV(B14,E14,J14)</f>
        <v>0</v>
      </c>
    </row>
    <row r="15" spans="1:14" ht="12.75">
      <c r="A15" s="10" t="s">
        <v>10</v>
      </c>
      <c r="B15" s="1">
        <v>17.8875</v>
      </c>
      <c r="C15" s="1">
        <v>0.41648589411891596</v>
      </c>
      <c r="E15" s="1">
        <v>16.146</v>
      </c>
      <c r="F15" s="1">
        <v>0.004242640687119446</v>
      </c>
      <c r="G15" s="1">
        <v>16.145</v>
      </c>
      <c r="H15" s="1">
        <v>0.08626702730475871</v>
      </c>
      <c r="J15" s="1">
        <v>17.045666666666666</v>
      </c>
      <c r="K15" s="1">
        <v>0.642367755521251</v>
      </c>
      <c r="M15" s="1">
        <f>AVERAGE(B15,E15,J15)</f>
        <v>17.02638888888889</v>
      </c>
      <c r="N15" s="1">
        <f>STDEV(B15,E15,J15)</f>
        <v>0.8709100338364746</v>
      </c>
    </row>
    <row r="16" spans="1:14" ht="12.75">
      <c r="A16" s="10" t="s">
        <v>9</v>
      </c>
      <c r="B16" s="1">
        <v>0.26</v>
      </c>
      <c r="C16" s="1">
        <v>0.05232590180780443</v>
      </c>
      <c r="E16" s="1">
        <v>0.27549999999999997</v>
      </c>
      <c r="F16" s="1">
        <v>0.026162950903902346</v>
      </c>
      <c r="G16" s="1">
        <v>0.23049999999999998</v>
      </c>
      <c r="H16" s="1">
        <v>0.030405591591021915</v>
      </c>
      <c r="J16" s="1">
        <v>0.272</v>
      </c>
      <c r="K16" s="1">
        <v>0.039661064030103596</v>
      </c>
      <c r="M16" s="1">
        <f t="shared" si="0"/>
        <v>0.26916666666666667</v>
      </c>
      <c r="N16" s="1">
        <f t="shared" si="1"/>
        <v>0.008129165598838117</v>
      </c>
    </row>
    <row r="17" spans="1:14" ht="12.75">
      <c r="A17" s="10" t="s">
        <v>4</v>
      </c>
      <c r="B17" s="1">
        <v>44.1495</v>
      </c>
      <c r="C17" s="1">
        <v>0.30052038200349585</v>
      </c>
      <c r="E17" s="1">
        <v>45.7</v>
      </c>
      <c r="F17" s="1">
        <v>0.1244507934888287</v>
      </c>
      <c r="G17" s="1">
        <v>45.298500000000004</v>
      </c>
      <c r="H17" s="1">
        <v>0.4970960671734343</v>
      </c>
      <c r="J17" s="1">
        <v>45.117333333333335</v>
      </c>
      <c r="K17" s="1">
        <v>0.2653532237103578</v>
      </c>
      <c r="M17" s="1">
        <f>AVERAGE(B17,E17,J17)</f>
        <v>44.98894444444445</v>
      </c>
      <c r="N17" s="1">
        <f>STDEV(B17,E17,J17)</f>
        <v>0.7831828283312379</v>
      </c>
    </row>
    <row r="18" spans="1:14" ht="12.75">
      <c r="A18" s="10" t="s">
        <v>7</v>
      </c>
      <c r="B18" s="1">
        <v>0.1985</v>
      </c>
      <c r="C18" s="1">
        <v>0.01767766952966311</v>
      </c>
      <c r="E18" s="1">
        <v>0.1945</v>
      </c>
      <c r="F18" s="1">
        <v>0.0021213203435596446</v>
      </c>
      <c r="G18" s="1">
        <v>0.22349999999999998</v>
      </c>
      <c r="H18" s="1">
        <v>0.02474873734152948</v>
      </c>
      <c r="J18" s="1">
        <v>0.211</v>
      </c>
      <c r="K18" s="1">
        <v>0.010535653752852736</v>
      </c>
      <c r="M18" s="1">
        <f>AVERAGE(B18,E18,J18)</f>
        <v>0.20133333333333334</v>
      </c>
      <c r="N18" s="1">
        <f>STDEV(B18,E18,J18)</f>
        <v>0.008607167555783564</v>
      </c>
    </row>
    <row r="19" ht="12.75">
      <c r="A19" s="10"/>
    </row>
    <row r="20" spans="1:14" ht="12.75">
      <c r="A20" s="10" t="s">
        <v>11</v>
      </c>
      <c r="B20" s="1">
        <v>101.946</v>
      </c>
      <c r="C20" s="1">
        <v>0.059396969619672245</v>
      </c>
      <c r="E20" s="1">
        <v>101.62</v>
      </c>
      <c r="F20" s="1">
        <v>0.014142135623728137</v>
      </c>
      <c r="G20" s="1">
        <v>101.03</v>
      </c>
      <c r="H20" s="1">
        <v>0.8909545442947494</v>
      </c>
      <c r="J20" s="1">
        <v>101.75466666666667</v>
      </c>
      <c r="K20" s="1">
        <v>0.36932415752676984</v>
      </c>
      <c r="M20" s="1">
        <f t="shared" si="0"/>
        <v>101.77355555555556</v>
      </c>
      <c r="N20" s="1">
        <f t="shared" si="1"/>
        <v>0.16381877973111497</v>
      </c>
    </row>
    <row r="21" ht="12.75">
      <c r="A21" s="10"/>
    </row>
    <row r="22" spans="1:14" ht="14.25" customHeight="1">
      <c r="A22" s="10" t="s">
        <v>14</v>
      </c>
      <c r="B22" s="1">
        <v>0.979164860839808</v>
      </c>
      <c r="C22" s="1">
        <v>0.0018088559934262146</v>
      </c>
      <c r="E22" s="1">
        <v>0.970359075820668</v>
      </c>
      <c r="F22" s="1">
        <v>0.0044524370314430435</v>
      </c>
      <c r="G22" s="1">
        <v>0.9721530472460815</v>
      </c>
      <c r="H22" s="1">
        <v>0.0004733434681329006</v>
      </c>
      <c r="J22" s="1">
        <v>0.9675072664003177</v>
      </c>
      <c r="K22" s="1">
        <v>0.003182375645193251</v>
      </c>
      <c r="M22" s="1">
        <f aca="true" t="shared" si="2" ref="M22:M28">AVERAGE(B22,E22,J22)</f>
        <v>0.9723437343535979</v>
      </c>
      <c r="N22" s="1">
        <f aca="true" t="shared" si="3" ref="N22:N28">STDEV(B22,E22,J22)</f>
        <v>0.0060769259620434305</v>
      </c>
    </row>
    <row r="23" spans="1:14" ht="12.75">
      <c r="A23" s="10" t="s">
        <v>16</v>
      </c>
      <c r="B23" s="1">
        <v>0.0006358128897924393</v>
      </c>
      <c r="C23" s="1">
        <v>2.5600573304758077E-05</v>
      </c>
      <c r="E23" s="1">
        <v>0.00041824928855794223</v>
      </c>
      <c r="F23" s="1">
        <v>0.00011815614017727289</v>
      </c>
      <c r="G23" s="1">
        <v>0.0005334375738802091</v>
      </c>
      <c r="H23" s="1">
        <v>4.4681156000195666E-05</v>
      </c>
      <c r="J23" s="1">
        <v>0.0005157128639153379</v>
      </c>
      <c r="K23" s="1">
        <v>0.00010362044712788595</v>
      </c>
      <c r="M23" s="1">
        <f t="shared" si="2"/>
        <v>0.0005232583474219064</v>
      </c>
      <c r="N23" s="1">
        <f t="shared" si="3"/>
        <v>0.00010897789173287276</v>
      </c>
    </row>
    <row r="24" spans="1:14" ht="12.75">
      <c r="A24" s="10" t="s">
        <v>13</v>
      </c>
      <c r="B24" s="1">
        <v>0</v>
      </c>
      <c r="C24" s="1">
        <v>0</v>
      </c>
      <c r="E24" s="1">
        <v>0</v>
      </c>
      <c r="F24" s="1">
        <v>0</v>
      </c>
      <c r="G24" s="1">
        <v>0</v>
      </c>
      <c r="H24" s="1">
        <v>0</v>
      </c>
      <c r="J24" s="1">
        <v>0</v>
      </c>
      <c r="K24" s="1">
        <v>0</v>
      </c>
      <c r="M24" s="1">
        <f t="shared" si="2"/>
        <v>0</v>
      </c>
      <c r="N24" s="1">
        <f t="shared" si="3"/>
        <v>0</v>
      </c>
    </row>
    <row r="25" spans="1:14" ht="12.75">
      <c r="A25" s="10" t="s">
        <v>18</v>
      </c>
      <c r="B25" s="1">
        <v>0.3720095238411754</v>
      </c>
      <c r="C25" s="1">
        <v>0.009156850120072958</v>
      </c>
      <c r="E25" s="1">
        <v>0.33379104511679475</v>
      </c>
      <c r="F25" s="1">
        <v>3.085010557577713E-05</v>
      </c>
      <c r="G25" s="1">
        <v>0.3359309049908208</v>
      </c>
      <c r="H25" s="1">
        <v>0.0013485974268899281</v>
      </c>
      <c r="J25" s="1">
        <v>0.353250716661873</v>
      </c>
      <c r="K25" s="1">
        <v>0.013021325089807396</v>
      </c>
      <c r="M25" s="1">
        <f t="shared" si="2"/>
        <v>0.35301709520661434</v>
      </c>
      <c r="N25" s="1">
        <f t="shared" si="3"/>
        <v>0.01911031039098533</v>
      </c>
    </row>
    <row r="26" spans="1:14" ht="12.75">
      <c r="A26" s="10" t="s">
        <v>17</v>
      </c>
      <c r="B26" s="1">
        <v>0.005477204426009736</v>
      </c>
      <c r="C26" s="1">
        <v>0.001109449627831331</v>
      </c>
      <c r="E26" s="1">
        <v>0.005768378868847318</v>
      </c>
      <c r="F26" s="1">
        <v>0.0005457563848648392</v>
      </c>
      <c r="G26" s="1">
        <v>0.0048606170237057746</v>
      </c>
      <c r="H26" s="1">
        <v>0.0006862316214249625</v>
      </c>
      <c r="J26" s="1">
        <v>0.00570924744922077</v>
      </c>
      <c r="K26" s="1">
        <v>0.0008320765012793501</v>
      </c>
      <c r="M26" s="1">
        <f t="shared" si="2"/>
        <v>0.005651610248025941</v>
      </c>
      <c r="N26" s="1">
        <f t="shared" si="3"/>
        <v>0.00015390638148440766</v>
      </c>
    </row>
    <row r="27" spans="1:14" ht="12.75">
      <c r="A27" s="10" t="s">
        <v>12</v>
      </c>
      <c r="B27" s="1">
        <v>1.6367187356854869</v>
      </c>
      <c r="C27" s="1">
        <v>0.008962006720796003</v>
      </c>
      <c r="E27" s="1">
        <v>1.6841404037770016</v>
      </c>
      <c r="F27" s="1">
        <v>0.003988082474765825</v>
      </c>
      <c r="G27" s="1">
        <v>1.6801066146984538</v>
      </c>
      <c r="H27" s="1">
        <v>0.0027153809392591356</v>
      </c>
      <c r="J27" s="1">
        <v>1.6667660095890466</v>
      </c>
      <c r="K27" s="1">
        <v>0.010428082948497232</v>
      </c>
      <c r="M27" s="1">
        <f t="shared" si="2"/>
        <v>1.6625417163505116</v>
      </c>
      <c r="N27" s="1">
        <f t="shared" si="3"/>
        <v>0.02399139723253515</v>
      </c>
    </row>
    <row r="28" spans="1:14" ht="12.75">
      <c r="A28" s="10" t="s">
        <v>15</v>
      </c>
      <c r="B28" s="1">
        <v>0.005289146419421201</v>
      </c>
      <c r="C28" s="1">
        <v>0.0004780448146069034</v>
      </c>
      <c r="E28" s="1">
        <v>0.0051514780510934595</v>
      </c>
      <c r="F28" s="1">
        <v>5.801440144976924E-05</v>
      </c>
      <c r="G28" s="1">
        <v>0.005961106744394401</v>
      </c>
      <c r="H28" s="1">
        <v>0.0007155002739879065</v>
      </c>
      <c r="J28" s="1">
        <v>0.005602531929062525</v>
      </c>
      <c r="K28" s="1">
        <v>0.0002884823435854392</v>
      </c>
      <c r="M28" s="1">
        <f t="shared" si="2"/>
        <v>0.005347718799859062</v>
      </c>
      <c r="N28" s="1">
        <f t="shared" si="3"/>
        <v>0.00023116107591969557</v>
      </c>
    </row>
    <row r="29" ht="12.75">
      <c r="A29" s="10"/>
    </row>
    <row r="30" spans="1:14" ht="12.75">
      <c r="A30" s="10" t="s">
        <v>19</v>
      </c>
      <c r="B30" s="1">
        <v>3</v>
      </c>
      <c r="C30" s="1">
        <v>6.280369834735101E-16</v>
      </c>
      <c r="E30" s="1">
        <v>3</v>
      </c>
      <c r="F30" s="1">
        <v>4.440892098500626E-16</v>
      </c>
      <c r="G30" s="1">
        <v>3</v>
      </c>
      <c r="H30" s="1">
        <v>0</v>
      </c>
      <c r="J30" s="1">
        <v>3</v>
      </c>
      <c r="K30" s="1">
        <v>7.021666937153402E-16</v>
      </c>
      <c r="M30" s="1">
        <f>AVERAGE(B30,E30,J30)</f>
        <v>3</v>
      </c>
      <c r="N30" s="1">
        <f>STDEV(B30,E30,J30)</f>
        <v>0</v>
      </c>
    </row>
    <row r="31" ht="12.75">
      <c r="A31" s="10"/>
    </row>
    <row r="32" spans="1:14" ht="12.75">
      <c r="A32" s="10" t="s">
        <v>21</v>
      </c>
      <c r="B32" s="1">
        <v>81.48036800263603</v>
      </c>
      <c r="C32" s="1">
        <v>0.45405672948845816</v>
      </c>
      <c r="E32" s="1">
        <v>83.45871871055508</v>
      </c>
      <c r="F32" s="1">
        <v>0.033966815047955096</v>
      </c>
      <c r="G32" s="1">
        <v>83.33704427345965</v>
      </c>
      <c r="H32" s="1">
        <v>0.07819020941020396</v>
      </c>
      <c r="J32" s="1">
        <v>82.5130204041603</v>
      </c>
      <c r="K32" s="1">
        <v>0.6216514304851459</v>
      </c>
      <c r="M32" s="1">
        <f>AVERAGE(B32,E32,J32)</f>
        <v>82.4840357057838</v>
      </c>
      <c r="N32" s="1">
        <f>STDEV(B32,E32,J32)</f>
        <v>0.9894937925198711</v>
      </c>
    </row>
    <row r="33" spans="1:14" ht="12.75">
      <c r="A33" s="10" t="s">
        <v>22</v>
      </c>
      <c r="B33" s="1">
        <v>18.46915042914346</v>
      </c>
      <c r="C33" s="1">
        <v>0.44265386220170005</v>
      </c>
      <c r="E33" s="1">
        <v>16.4941411366324</v>
      </c>
      <c r="F33" s="1">
        <v>0.03822599653484831</v>
      </c>
      <c r="G33" s="1">
        <v>16.622864112306416</v>
      </c>
      <c r="H33" s="1">
        <v>0.072330446368406</v>
      </c>
      <c r="J33" s="1">
        <v>17.437549411849773</v>
      </c>
      <c r="K33" s="1">
        <v>0.613339647501257</v>
      </c>
      <c r="M33" s="1">
        <f>AVERAGE(B33,E33,J33)</f>
        <v>17.466946992541878</v>
      </c>
      <c r="N33" s="1">
        <f>STDEV(B33,E33,J33)</f>
        <v>0.9878327741521604</v>
      </c>
    </row>
    <row r="34" spans="1:14" ht="12.75">
      <c r="A34" s="10" t="s">
        <v>23</v>
      </c>
      <c r="B34" s="1">
        <v>0.2719110071845717</v>
      </c>
      <c r="C34" s="1">
        <v>0.054905178807054957</v>
      </c>
      <c r="E34" s="1">
        <v>0.2850119311094075</v>
      </c>
      <c r="F34" s="1">
        <v>0.026334060138180564</v>
      </c>
      <c r="G34" s="1">
        <v>0.24052339688580043</v>
      </c>
      <c r="H34" s="1">
        <v>0.034037762490565886</v>
      </c>
      <c r="J34" s="1">
        <v>0.28179819328760664</v>
      </c>
      <c r="K34" s="1">
        <v>0.0406334589297649</v>
      </c>
      <c r="M34" s="1">
        <f>AVERAGE(B34,E34,J34)</f>
        <v>0.2795737105271952</v>
      </c>
      <c r="N34" s="1">
        <f>STDEV(B34,E34,J34)</f>
        <v>0.006827868963637875</v>
      </c>
    </row>
    <row r="35" spans="1:14" ht="12.75">
      <c r="A35" s="10" t="s">
        <v>19</v>
      </c>
      <c r="B35" s="1">
        <v>100.22142943896407</v>
      </c>
      <c r="C35" s="1">
        <v>0.04350231151814459</v>
      </c>
      <c r="E35" s="1">
        <v>100.23787177829688</v>
      </c>
      <c r="F35" s="1">
        <v>0.022074878651282142</v>
      </c>
      <c r="G35" s="1">
        <v>100.20043178265186</v>
      </c>
      <c r="H35" s="1">
        <v>0.02817799944878211</v>
      </c>
      <c r="J35" s="1">
        <v>100.23236800929767</v>
      </c>
      <c r="K35" s="1">
        <v>0.03182426064026866</v>
      </c>
      <c r="M35" s="1">
        <f>AVERAGE(B35,E35,J35)</f>
        <v>100.23055640885286</v>
      </c>
      <c r="N35" s="1">
        <f>STDEV(B35,E35,J35)</f>
        <v>0.008369531218206744</v>
      </c>
    </row>
    <row r="36" ht="12.75">
      <c r="A36" s="10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7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0.421875" style="2" customWidth="1"/>
    <col min="2" max="2" width="8.57421875" style="2" customWidth="1"/>
    <col min="3" max="3" width="4.57421875" style="2" bestFit="1" customWidth="1"/>
    <col min="4" max="4" width="6.57421875" style="2" bestFit="1" customWidth="1"/>
    <col min="5" max="5" width="2.421875" style="2" customWidth="1"/>
    <col min="6" max="6" width="9.8515625" style="2" customWidth="1"/>
    <col min="7" max="7" width="4.57421875" style="2" bestFit="1" customWidth="1"/>
    <col min="8" max="8" width="3.421875" style="2" customWidth="1"/>
    <col min="9" max="9" width="7.57421875" style="2" bestFit="1" customWidth="1"/>
    <col min="10" max="10" width="4.57421875" style="1" bestFit="1" customWidth="1"/>
  </cols>
  <sheetData>
    <row r="2" ht="12.75">
      <c r="A2" s="18" t="s">
        <v>59</v>
      </c>
    </row>
    <row r="4" ht="12.75">
      <c r="A4" s="10" t="s">
        <v>32</v>
      </c>
    </row>
    <row r="5" spans="1:6" ht="12.75">
      <c r="A5" s="1" t="s">
        <v>52</v>
      </c>
      <c r="B5" s="2" t="s">
        <v>44</v>
      </c>
      <c r="F5" s="2" t="s">
        <v>45</v>
      </c>
    </row>
    <row r="6" ht="12.75">
      <c r="I6" s="2" t="s">
        <v>37</v>
      </c>
    </row>
    <row r="7" spans="2:6" ht="12.75">
      <c r="B7" s="2" t="s">
        <v>43</v>
      </c>
      <c r="F7" s="2" t="s">
        <v>43</v>
      </c>
    </row>
    <row r="8" spans="1:6" ht="12.75">
      <c r="A8" s="10"/>
      <c r="F8" s="2" t="s">
        <v>46</v>
      </c>
    </row>
    <row r="9" spans="1:6" ht="12.75">
      <c r="A9" s="10"/>
      <c r="F9" s="2" t="s">
        <v>47</v>
      </c>
    </row>
    <row r="10" spans="1:6" ht="12.75">
      <c r="A10" s="10"/>
      <c r="B10" s="2" t="s">
        <v>30</v>
      </c>
      <c r="D10" s="2" t="s">
        <v>27</v>
      </c>
      <c r="F10" s="2" t="s">
        <v>30</v>
      </c>
    </row>
    <row r="11" spans="1:10" ht="12.75">
      <c r="A11" s="7" t="s">
        <v>39</v>
      </c>
      <c r="B11" s="2" t="s">
        <v>2</v>
      </c>
      <c r="C11" s="1" t="s">
        <v>38</v>
      </c>
      <c r="D11" s="2" t="s">
        <v>29</v>
      </c>
      <c r="F11" s="2" t="s">
        <v>2</v>
      </c>
      <c r="G11" s="1" t="s">
        <v>38</v>
      </c>
      <c r="H11" s="1"/>
      <c r="I11" s="2" t="s">
        <v>3</v>
      </c>
      <c r="J11" s="1" t="s">
        <v>38</v>
      </c>
    </row>
    <row r="12" ht="12.75">
      <c r="A12" s="10"/>
    </row>
    <row r="13" spans="1:10" ht="13.5" customHeight="1">
      <c r="A13" s="10" t="s">
        <v>6</v>
      </c>
      <c r="B13" s="1">
        <v>40.65233333333334</v>
      </c>
      <c r="C13" s="1">
        <v>0.25632271326091294</v>
      </c>
      <c r="D13" s="1">
        <v>40.336</v>
      </c>
      <c r="E13" s="1"/>
      <c r="F13" s="1">
        <v>39.61833333333333</v>
      </c>
      <c r="G13" s="1">
        <v>0.5023468257428073</v>
      </c>
      <c r="H13" s="1"/>
      <c r="I13" s="1">
        <f>AVERAGE(B13,F13)</f>
        <v>40.135333333333335</v>
      </c>
      <c r="J13" s="1">
        <f>STDEV(B13,F13)</f>
        <v>0.7311484117470528</v>
      </c>
    </row>
    <row r="14" spans="1:10" ht="12.75">
      <c r="A14" s="10" t="s">
        <v>8</v>
      </c>
      <c r="B14" s="1">
        <v>0</v>
      </c>
      <c r="C14" s="1">
        <v>0</v>
      </c>
      <c r="D14" s="1">
        <v>0</v>
      </c>
      <c r="E14" s="1"/>
      <c r="F14" s="1">
        <v>0.0006666666666666666</v>
      </c>
      <c r="G14" s="1">
        <v>0.0011547005383792516</v>
      </c>
      <c r="H14" s="1"/>
      <c r="I14" s="1">
        <f>AVERAGE(B14,F14)</f>
        <v>0.0003333333333333333</v>
      </c>
      <c r="J14" s="1">
        <f>STDEV(B14,F14)</f>
        <v>0.0004714045207910317</v>
      </c>
    </row>
    <row r="15" spans="1:10" ht="12.75">
      <c r="A15" s="10" t="s">
        <v>5</v>
      </c>
      <c r="B15" s="1">
        <v>0</v>
      </c>
      <c r="C15" s="1">
        <v>0</v>
      </c>
      <c r="D15" s="1">
        <v>0</v>
      </c>
      <c r="E15" s="1"/>
      <c r="F15" s="1">
        <v>0</v>
      </c>
      <c r="G15" s="1">
        <v>0</v>
      </c>
      <c r="H15" s="1"/>
      <c r="I15" s="1">
        <f aca="true" t="shared" si="0" ref="I15:I21">AVERAGE(B15,F15)</f>
        <v>0</v>
      </c>
      <c r="J15" s="1">
        <f aca="true" t="shared" si="1" ref="J15:J21">STDEV(B15,F15)</f>
        <v>0</v>
      </c>
    </row>
    <row r="16" spans="1:10" ht="12.75">
      <c r="A16" s="10" t="s">
        <v>10</v>
      </c>
      <c r="B16" s="1">
        <v>10.976333333333335</v>
      </c>
      <c r="C16" s="1">
        <v>0.17826197949453312</v>
      </c>
      <c r="D16" s="1">
        <v>13.55</v>
      </c>
      <c r="E16" s="1"/>
      <c r="F16" s="1">
        <v>14.374333333333333</v>
      </c>
      <c r="G16" s="1">
        <v>1.1778328970330807</v>
      </c>
      <c r="H16" s="1"/>
      <c r="I16" s="1">
        <f>AVERAGE(B16,F16)</f>
        <v>12.675333333333334</v>
      </c>
      <c r="J16" s="1">
        <f>STDEV(B16,F16)</f>
        <v>2.4027488424718704</v>
      </c>
    </row>
    <row r="17" spans="1:10" ht="12.75">
      <c r="A17" s="10" t="s">
        <v>9</v>
      </c>
      <c r="B17" s="1">
        <v>0.17099999999999996</v>
      </c>
      <c r="C17" s="1">
        <v>0.018027756377320684</v>
      </c>
      <c r="D17" s="1">
        <v>0.22</v>
      </c>
      <c r="E17" s="1"/>
      <c r="F17" s="1">
        <v>0.20766666666666667</v>
      </c>
      <c r="G17" s="1">
        <v>0.052880368127815935</v>
      </c>
      <c r="H17" s="1"/>
      <c r="I17" s="1">
        <f>AVERAGE(B17,F17)</f>
        <v>0.1893333333333333</v>
      </c>
      <c r="J17" s="1">
        <f>STDEV(B17,F17)</f>
        <v>0.02592724864350683</v>
      </c>
    </row>
    <row r="18" spans="1:10" ht="12.75">
      <c r="A18" s="10" t="s">
        <v>4</v>
      </c>
      <c r="B18" s="1">
        <v>49.586000000000006</v>
      </c>
      <c r="C18" s="1">
        <v>0.22370516310349503</v>
      </c>
      <c r="D18" s="1">
        <v>46.632</v>
      </c>
      <c r="E18" s="1"/>
      <c r="F18" s="1">
        <v>46.63366666666666</v>
      </c>
      <c r="G18" s="1">
        <v>1.4570690901031595</v>
      </c>
      <c r="H18" s="1"/>
      <c r="I18" s="1">
        <f>AVERAGE(B18,F18)</f>
        <v>48.109833333333334</v>
      </c>
      <c r="J18" s="1">
        <f>STDEV(B18,F18)</f>
        <v>2.087614920323048</v>
      </c>
    </row>
    <row r="19" spans="1:10" ht="12.75">
      <c r="A19" s="10" t="s">
        <v>7</v>
      </c>
      <c r="B19" s="1">
        <v>0.248</v>
      </c>
      <c r="C19" s="1">
        <v>0.01200000000000001</v>
      </c>
      <c r="D19" s="1">
        <v>0.245</v>
      </c>
      <c r="E19" s="1"/>
      <c r="F19" s="1">
        <v>0.2523333333333333</v>
      </c>
      <c r="G19" s="1">
        <v>0.03768730997740978</v>
      </c>
      <c r="H19" s="1"/>
      <c r="I19" s="1">
        <f t="shared" si="0"/>
        <v>0.25016666666666665</v>
      </c>
      <c r="J19" s="1">
        <f t="shared" si="1"/>
        <v>0.0030641293851416825</v>
      </c>
    </row>
    <row r="20" spans="1:9" ht="12.75">
      <c r="A20" s="10"/>
      <c r="B20" s="1"/>
      <c r="C20" s="1"/>
      <c r="D20" s="1"/>
      <c r="E20" s="1"/>
      <c r="F20" s="1"/>
      <c r="G20" s="1"/>
      <c r="H20" s="1"/>
      <c r="I20" s="1"/>
    </row>
    <row r="21" spans="1:10" ht="12.75">
      <c r="A21" s="10" t="s">
        <v>11</v>
      </c>
      <c r="B21" s="1">
        <v>101.71300000000001</v>
      </c>
      <c r="C21" s="1">
        <v>0.2798874773904668</v>
      </c>
      <c r="D21" s="1">
        <v>101.061</v>
      </c>
      <c r="E21" s="1"/>
      <c r="F21" s="1">
        <v>101.161</v>
      </c>
      <c r="G21" s="1">
        <v>0.7439274158137054</v>
      </c>
      <c r="H21" s="1"/>
      <c r="I21" s="1">
        <f t="shared" si="0"/>
        <v>101.43700000000001</v>
      </c>
      <c r="J21" s="1">
        <f t="shared" si="1"/>
        <v>0.3903229432069014</v>
      </c>
    </row>
    <row r="22" spans="1:9" ht="12.75">
      <c r="A22" s="10"/>
      <c r="B22" s="1"/>
      <c r="C22" s="1"/>
      <c r="D22" s="1"/>
      <c r="E22" s="1"/>
      <c r="F22" s="1"/>
      <c r="G22" s="1"/>
      <c r="H22" s="1"/>
      <c r="I22" s="1"/>
    </row>
    <row r="23" spans="1:10" ht="12.75">
      <c r="A23" s="10" t="s">
        <v>14</v>
      </c>
      <c r="B23" s="1">
        <v>0.9817580085391872</v>
      </c>
      <c r="C23" s="1">
        <v>0.00419662895489058</v>
      </c>
      <c r="D23" s="1">
        <v>0.9944011685275546</v>
      </c>
      <c r="E23" s="1"/>
      <c r="F23" s="1">
        <v>0.9769597653667333</v>
      </c>
      <c r="G23" s="1">
        <v>0.003876153009456526</v>
      </c>
      <c r="H23" s="1"/>
      <c r="I23" s="1">
        <f>AVERAGE(B23,F23)</f>
        <v>0.9793588869529603</v>
      </c>
      <c r="J23" s="1">
        <f>STDEV(B23,F23)</f>
        <v>0.003392870285024141</v>
      </c>
    </row>
    <row r="24" spans="1:10" ht="12.75">
      <c r="A24" s="10" t="s">
        <v>16</v>
      </c>
      <c r="B24" s="1">
        <v>0</v>
      </c>
      <c r="C24" s="1">
        <v>0</v>
      </c>
      <c r="D24" s="1">
        <v>0</v>
      </c>
      <c r="E24" s="1"/>
      <c r="F24" s="1">
        <v>1.240831846803119E-05</v>
      </c>
      <c r="G24" s="1">
        <v>2.1491838023125233E-05</v>
      </c>
      <c r="H24" s="1"/>
      <c r="I24" s="1">
        <f>AVERAGE(B24,F24)</f>
        <v>6.204159234015595E-06</v>
      </c>
      <c r="J24" s="1">
        <f>STDEV(B24,F24)</f>
        <v>8.774006131867127E-06</v>
      </c>
    </row>
    <row r="25" spans="1:10" ht="12.75">
      <c r="A25" s="10" t="s">
        <v>13</v>
      </c>
      <c r="B25" s="1">
        <v>0</v>
      </c>
      <c r="C25" s="1">
        <v>0</v>
      </c>
      <c r="D25" s="1">
        <v>0</v>
      </c>
      <c r="E25" s="1"/>
      <c r="F25" s="1">
        <v>0</v>
      </c>
      <c r="G25" s="1">
        <v>0</v>
      </c>
      <c r="H25" s="1"/>
      <c r="I25" s="1">
        <f aca="true" t="shared" si="2" ref="I25:I36">AVERAGE(B25,F25)</f>
        <v>0</v>
      </c>
      <c r="J25" s="1">
        <f aca="true" t="shared" si="3" ref="J25:J36">STDEV(B25,F25)</f>
        <v>0</v>
      </c>
    </row>
    <row r="26" spans="1:10" ht="12.75">
      <c r="A26" s="10" t="s">
        <v>18</v>
      </c>
      <c r="B26" s="1">
        <v>0.22168972899317232</v>
      </c>
      <c r="C26" s="1">
        <v>0.004058239424402459</v>
      </c>
      <c r="D26" s="1">
        <v>0.2793599130576991</v>
      </c>
      <c r="E26" s="1"/>
      <c r="F26" s="1">
        <v>0.29667458838835997</v>
      </c>
      <c r="G26" s="1">
        <v>0.028130074400509717</v>
      </c>
      <c r="H26" s="1"/>
      <c r="I26" s="1">
        <f>AVERAGE(B26,F26)</f>
        <v>0.25918215869076616</v>
      </c>
      <c r="J26" s="1">
        <f>STDEV(B26,F26)</f>
        <v>0.053022302564656815</v>
      </c>
    </row>
    <row r="27" spans="1:10" ht="12.75">
      <c r="A27" s="10" t="s">
        <v>17</v>
      </c>
      <c r="B27" s="1">
        <v>0.0034972456223490637</v>
      </c>
      <c r="C27" s="1">
        <v>0.00035991519763627896</v>
      </c>
      <c r="D27" s="1">
        <v>0.004593854308707638</v>
      </c>
      <c r="E27" s="1"/>
      <c r="F27" s="1">
        <v>0.004347022700589784</v>
      </c>
      <c r="G27" s="1">
        <v>0.0011499698934439933</v>
      </c>
      <c r="H27" s="1"/>
      <c r="I27" s="1">
        <f t="shared" si="2"/>
        <v>0.003922134161469424</v>
      </c>
      <c r="J27" s="1">
        <f t="shared" si="3"/>
        <v>0.0006008831345209046</v>
      </c>
    </row>
    <row r="28" spans="1:10" ht="11.25" customHeight="1">
      <c r="A28" s="10" t="s">
        <v>12</v>
      </c>
      <c r="B28" s="1">
        <v>1.7852055778644331</v>
      </c>
      <c r="C28" s="1">
        <v>0.005731321139692867</v>
      </c>
      <c r="D28" s="1">
        <v>1.713804920953288</v>
      </c>
      <c r="E28" s="1"/>
      <c r="F28" s="1">
        <v>1.714013643305412</v>
      </c>
      <c r="G28" s="1">
        <v>0.030315673663393633</v>
      </c>
      <c r="H28" s="1"/>
      <c r="I28" s="1">
        <f>AVERAGE(B28,F28)</f>
        <v>1.7496096105849226</v>
      </c>
      <c r="J28" s="1">
        <f>STDEV(B28,F28)</f>
        <v>0.05034029969247793</v>
      </c>
    </row>
    <row r="29" spans="1:10" ht="12.75">
      <c r="A29" s="10" t="s">
        <v>15</v>
      </c>
      <c r="B29" s="1">
        <v>0.006416825490607303</v>
      </c>
      <c r="C29" s="1">
        <v>0.0003058206085556757</v>
      </c>
      <c r="D29" s="1">
        <v>0.00647131484000094</v>
      </c>
      <c r="E29" s="1"/>
      <c r="F29" s="1">
        <v>0.006670856478687384</v>
      </c>
      <c r="G29" s="1">
        <v>0.0010410597812730916</v>
      </c>
      <c r="H29" s="1"/>
      <c r="I29" s="1">
        <f>AVERAGE(B29,F29)</f>
        <v>0.006543840984647343</v>
      </c>
      <c r="J29" s="1">
        <f>STDEV(B29,F29)</f>
        <v>0.00017962703430294432</v>
      </c>
    </row>
    <row r="30" spans="1:9" ht="12.75">
      <c r="A30" s="10"/>
      <c r="B30" s="1"/>
      <c r="C30" s="1"/>
      <c r="D30" s="1"/>
      <c r="E30" s="1"/>
      <c r="F30" s="1"/>
      <c r="G30" s="1"/>
      <c r="H30" s="1"/>
      <c r="I30" s="1"/>
    </row>
    <row r="31" spans="1:10" ht="12.75">
      <c r="A31" s="10" t="s">
        <v>19</v>
      </c>
      <c r="B31" s="1">
        <v>3</v>
      </c>
      <c r="C31" s="1">
        <v>3.1401849173675503E-16</v>
      </c>
      <c r="D31" s="1">
        <v>3</v>
      </c>
      <c r="E31" s="1"/>
      <c r="F31" s="1">
        <v>3</v>
      </c>
      <c r="G31" s="1">
        <v>0</v>
      </c>
      <c r="H31" s="1"/>
      <c r="I31" s="1">
        <f t="shared" si="2"/>
        <v>3</v>
      </c>
      <c r="J31" s="1">
        <f t="shared" si="3"/>
        <v>0</v>
      </c>
    </row>
    <row r="32" spans="1:9" ht="12.75">
      <c r="A32" s="10"/>
      <c r="B32" s="1"/>
      <c r="C32" s="1"/>
      <c r="D32" s="1"/>
      <c r="E32" s="1"/>
      <c r="F32" s="1"/>
      <c r="G32" s="1"/>
      <c r="H32" s="1"/>
      <c r="I32" s="1"/>
    </row>
    <row r="33" spans="1:10" ht="12.75">
      <c r="A33" s="10" t="s">
        <v>21</v>
      </c>
      <c r="B33" s="1">
        <v>88.95356048823999</v>
      </c>
      <c r="C33" s="1">
        <v>0.20410930847111766</v>
      </c>
      <c r="D33" s="1">
        <v>85.98410385881014</v>
      </c>
      <c r="E33" s="1"/>
      <c r="F33" s="1">
        <v>85.24418199087215</v>
      </c>
      <c r="G33" s="1">
        <v>1.4118637054964813</v>
      </c>
      <c r="H33" s="1"/>
      <c r="I33" s="1">
        <f t="shared" si="2"/>
        <v>87.09887123955608</v>
      </c>
      <c r="J33" s="1">
        <f t="shared" si="3"/>
        <v>2.6229266894760115</v>
      </c>
    </row>
    <row r="34" spans="1:10" ht="12.75">
      <c r="A34" s="10" t="s">
        <v>22</v>
      </c>
      <c r="B34" s="1">
        <v>11.027245631595184</v>
      </c>
      <c r="C34" s="1">
        <v>0.20561890746747322</v>
      </c>
      <c r="D34" s="1">
        <v>13.983666530449048</v>
      </c>
      <c r="E34" s="1"/>
      <c r="F34" s="1">
        <v>14.723531333942745</v>
      </c>
      <c r="G34" s="1">
        <v>1.40211513228669</v>
      </c>
      <c r="H34" s="1"/>
      <c r="I34" s="1">
        <f t="shared" si="2"/>
        <v>12.875388482768965</v>
      </c>
      <c r="J34" s="1">
        <f t="shared" si="3"/>
        <v>2.6136686853328244</v>
      </c>
    </row>
    <row r="35" spans="1:10" ht="12.75">
      <c r="A35" s="10" t="s">
        <v>23</v>
      </c>
      <c r="B35" s="1">
        <v>0.17396170063332225</v>
      </c>
      <c r="C35" s="1">
        <v>0.017961105811667866</v>
      </c>
      <c r="D35" s="1">
        <v>0.22995041070608518</v>
      </c>
      <c r="E35" s="1"/>
      <c r="F35" s="1">
        <v>0.21578037250396775</v>
      </c>
      <c r="G35" s="1">
        <v>0.05732450140460347</v>
      </c>
      <c r="H35" s="1"/>
      <c r="I35" s="1">
        <f t="shared" si="2"/>
        <v>0.19487103656864502</v>
      </c>
      <c r="J35" s="1">
        <f t="shared" si="3"/>
        <v>0.029570266459948466</v>
      </c>
    </row>
    <row r="36" spans="1:10" ht="12.75">
      <c r="A36" s="10" t="s">
        <v>19</v>
      </c>
      <c r="B36" s="1">
        <v>100.1547678204685</v>
      </c>
      <c r="C36" s="1">
        <v>0.016288413508957208</v>
      </c>
      <c r="D36" s="1">
        <v>100.19772079996527</v>
      </c>
      <c r="E36" s="1"/>
      <c r="F36" s="1">
        <v>100.18349369731885</v>
      </c>
      <c r="G36" s="1">
        <v>0.046827282471455275</v>
      </c>
      <c r="H36" s="1"/>
      <c r="I36" s="1">
        <f t="shared" si="2"/>
        <v>100.16913075889369</v>
      </c>
      <c r="J36" s="1">
        <f t="shared" si="3"/>
        <v>0.020312262316408536</v>
      </c>
    </row>
    <row r="37" ht="12.75">
      <c r="A37" s="10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5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0.7109375" style="1" bestFit="1" customWidth="1"/>
    <col min="2" max="2" width="8.421875" style="1" customWidth="1"/>
    <col min="3" max="3" width="3.28125" style="1" customWidth="1"/>
    <col min="4" max="4" width="8.421875" style="1" customWidth="1"/>
    <col min="5" max="5" width="4.57421875" style="1" bestFit="1" customWidth="1"/>
    <col min="6" max="6" width="3.28125" style="1" customWidth="1"/>
    <col min="7" max="7" width="8.421875" style="1" customWidth="1"/>
    <col min="8" max="8" width="4.57421875" style="1" bestFit="1" customWidth="1"/>
    <col min="9" max="9" width="3.28125" style="1" customWidth="1"/>
    <col min="10" max="10" width="8.00390625" style="1" bestFit="1" customWidth="1"/>
    <col min="11" max="11" width="4.57421875" style="1" bestFit="1" customWidth="1"/>
    <col min="12" max="12" width="3.28125" style="1" customWidth="1"/>
    <col min="13" max="13" width="6.57421875" style="1" bestFit="1" customWidth="1"/>
    <col min="14" max="14" width="4.57421875" style="1" bestFit="1" customWidth="1"/>
    <col min="15" max="16384" width="11.421875" style="1" customWidth="1"/>
  </cols>
  <sheetData>
    <row r="2" ht="12.75">
      <c r="A2" s="18" t="s">
        <v>60</v>
      </c>
    </row>
    <row r="6" spans="1:13" ht="12.75">
      <c r="A6" s="1" t="s">
        <v>34</v>
      </c>
      <c r="M6" s="1" t="s">
        <v>37</v>
      </c>
    </row>
    <row r="7" ht="12.75">
      <c r="A7" s="1" t="s">
        <v>52</v>
      </c>
    </row>
    <row r="8" spans="2:10" ht="12.75">
      <c r="B8" s="1" t="s">
        <v>48</v>
      </c>
      <c r="D8" s="1" t="s">
        <v>48</v>
      </c>
      <c r="G8" s="1" t="s">
        <v>48</v>
      </c>
      <c r="J8" s="1" t="s">
        <v>49</v>
      </c>
    </row>
    <row r="9" spans="2:10" ht="12.75">
      <c r="B9" s="1" t="s">
        <v>43</v>
      </c>
      <c r="D9" s="1" t="s">
        <v>43</v>
      </c>
      <c r="G9" s="1" t="s">
        <v>43</v>
      </c>
      <c r="J9" s="1" t="s">
        <v>43</v>
      </c>
    </row>
    <row r="10" spans="1:14" ht="12.75">
      <c r="A10" s="7" t="s">
        <v>39</v>
      </c>
      <c r="B10" s="1" t="s">
        <v>29</v>
      </c>
      <c r="D10" s="1" t="s">
        <v>3</v>
      </c>
      <c r="E10" s="1" t="s">
        <v>38</v>
      </c>
      <c r="G10" s="1" t="s">
        <v>3</v>
      </c>
      <c r="H10" s="1" t="s">
        <v>38</v>
      </c>
      <c r="J10" s="1" t="s">
        <v>3</v>
      </c>
      <c r="K10" s="1" t="s">
        <v>38</v>
      </c>
      <c r="M10" s="1" t="s">
        <v>1</v>
      </c>
      <c r="N10" s="1" t="s">
        <v>38</v>
      </c>
    </row>
    <row r="12" spans="1:14" ht="12.75">
      <c r="A12" s="1" t="s">
        <v>6</v>
      </c>
      <c r="B12" s="1">
        <v>39.782</v>
      </c>
      <c r="D12" s="1">
        <v>39.767</v>
      </c>
      <c r="E12" s="1">
        <v>0.06929646455628094</v>
      </c>
      <c r="G12" s="1">
        <v>39.644</v>
      </c>
      <c r="H12" s="1">
        <v>0.4822468247689028</v>
      </c>
      <c r="J12" s="1">
        <v>39.8005</v>
      </c>
      <c r="K12" s="1">
        <v>0.35850313806145717</v>
      </c>
      <c r="M12" s="1">
        <f>AVERAGE(B12:D12,G12,J12)</f>
        <v>39.748375</v>
      </c>
      <c r="N12" s="1">
        <f>STDEV(B12:D12,G12,J12)</f>
        <v>0.0709194084859713</v>
      </c>
    </row>
    <row r="13" spans="1:14" ht="12.75">
      <c r="A13" s="1" t="s">
        <v>8</v>
      </c>
      <c r="B13" s="1">
        <v>0.013</v>
      </c>
      <c r="D13" s="1">
        <v>0.0015</v>
      </c>
      <c r="E13" s="1">
        <v>0.0021213203435596424</v>
      </c>
      <c r="G13" s="1">
        <v>0.0015</v>
      </c>
      <c r="H13" s="1">
        <v>0.0021213203435596424</v>
      </c>
      <c r="J13" s="1">
        <v>0.0435</v>
      </c>
      <c r="K13" s="1">
        <v>0.026162950903902263</v>
      </c>
      <c r="M13" s="1">
        <f>AVERAGE(B13:D13,G13,J13)</f>
        <v>0.014875</v>
      </c>
      <c r="N13" s="1">
        <f>STDEV(B13:D13,G13,J13)</f>
        <v>0.019838409714490725</v>
      </c>
    </row>
    <row r="14" spans="1:14" ht="12.75">
      <c r="A14" s="1" t="s">
        <v>5</v>
      </c>
      <c r="B14" s="1">
        <v>0</v>
      </c>
      <c r="D14" s="1">
        <v>0</v>
      </c>
      <c r="E14" s="1">
        <v>0</v>
      </c>
      <c r="G14" s="1">
        <v>0.0115</v>
      </c>
      <c r="H14" s="1">
        <v>0.01626345596729059</v>
      </c>
      <c r="J14" s="1">
        <v>0.27</v>
      </c>
      <c r="K14" s="1">
        <v>0.3818376618407357</v>
      </c>
      <c r="M14" s="1">
        <f aca="true" t="shared" si="0" ref="M14:M20">AVERAGE(B14:D14,G14,J14)</f>
        <v>0.07037500000000001</v>
      </c>
      <c r="N14" s="1">
        <f aca="true" t="shared" si="1" ref="N14:N20">STDEV(B14:D14,G14,J14)</f>
        <v>0.1331937029292301</v>
      </c>
    </row>
    <row r="15" spans="1:14" ht="12.75">
      <c r="A15" s="1" t="s">
        <v>10</v>
      </c>
      <c r="B15" s="1">
        <v>15.629</v>
      </c>
      <c r="D15" s="1">
        <v>15.7575</v>
      </c>
      <c r="E15" s="1">
        <v>0.24112341238456927</v>
      </c>
      <c r="G15" s="1">
        <v>15.859</v>
      </c>
      <c r="H15" s="1">
        <v>0.08061017305526696</v>
      </c>
      <c r="J15" s="1">
        <v>17.0475</v>
      </c>
      <c r="K15" s="1">
        <v>0.016263455967290372</v>
      </c>
      <c r="M15" s="1">
        <f>AVERAGE(B15:D15,G15,J15)</f>
        <v>16.07325</v>
      </c>
      <c r="N15" s="1">
        <f>STDEV(B15:D15,G15,J15)</f>
        <v>0.6562830309146842</v>
      </c>
    </row>
    <row r="16" spans="1:14" ht="12.75">
      <c r="A16" s="1" t="s">
        <v>9</v>
      </c>
      <c r="B16" s="1">
        <v>0.24</v>
      </c>
      <c r="D16" s="1">
        <v>0.222</v>
      </c>
      <c r="E16" s="1">
        <v>0.012727922061357866</v>
      </c>
      <c r="G16" s="1">
        <v>0.249</v>
      </c>
      <c r="H16" s="1">
        <v>0.02828427124746206</v>
      </c>
      <c r="J16" s="1">
        <v>0.23149999999999998</v>
      </c>
      <c r="K16" s="1">
        <v>0.01626345596729062</v>
      </c>
      <c r="M16" s="1">
        <f t="shared" si="0"/>
        <v>0.23562499999999997</v>
      </c>
      <c r="N16" s="1">
        <f t="shared" si="1"/>
        <v>0.01155692433132622</v>
      </c>
    </row>
    <row r="17" spans="1:14" ht="12.75">
      <c r="A17" s="1" t="s">
        <v>4</v>
      </c>
      <c r="B17" s="1">
        <v>45.388</v>
      </c>
      <c r="D17" s="1">
        <v>45.5905</v>
      </c>
      <c r="E17" s="1">
        <v>0.05868986283848232</v>
      </c>
      <c r="G17" s="1">
        <v>45.844</v>
      </c>
      <c r="H17" s="1">
        <v>0.06505382386916149</v>
      </c>
      <c r="J17" s="1">
        <v>44.206999999999994</v>
      </c>
      <c r="K17" s="1">
        <v>1.213395236516422</v>
      </c>
      <c r="M17" s="1">
        <f>AVERAGE(B17:D17,G17,J17)</f>
        <v>45.257374999999996</v>
      </c>
      <c r="N17" s="1">
        <f>STDEV(B17:D17,G17,J17)</f>
        <v>0.7246727278572929</v>
      </c>
    </row>
    <row r="18" spans="1:14" ht="12.75">
      <c r="A18" s="1" t="s">
        <v>7</v>
      </c>
      <c r="B18" s="1">
        <v>0.21</v>
      </c>
      <c r="D18" s="1">
        <v>0.2075</v>
      </c>
      <c r="E18" s="1">
        <v>0.004949747468305837</v>
      </c>
      <c r="G18" s="1">
        <v>0.222</v>
      </c>
      <c r="H18" s="1">
        <v>0.007071067811865481</v>
      </c>
      <c r="J18" s="1">
        <v>0.4375</v>
      </c>
      <c r="K18" s="1">
        <v>0.3641599923110719</v>
      </c>
      <c r="M18" s="1">
        <f>AVERAGE(B18:D18,G18,J18)</f>
        <v>0.26925</v>
      </c>
      <c r="N18" s="1">
        <f>STDEV(B18:D18,G18,J18)</f>
        <v>0.11234507851555699</v>
      </c>
    </row>
    <row r="20" spans="1:14" ht="12.75">
      <c r="A20" s="1" t="s">
        <v>11</v>
      </c>
      <c r="B20" s="1">
        <v>101.273</v>
      </c>
      <c r="D20" s="1">
        <v>101.555</v>
      </c>
      <c r="E20" s="1">
        <v>0.25031580054003727</v>
      </c>
      <c r="G20" s="1">
        <v>101.8435</v>
      </c>
      <c r="H20" s="1">
        <v>0.3599173516164768</v>
      </c>
      <c r="J20" s="1">
        <v>102.095</v>
      </c>
      <c r="K20" s="1">
        <v>0.007071067811859044</v>
      </c>
      <c r="M20" s="1">
        <f t="shared" si="0"/>
        <v>101.69162500000002</v>
      </c>
      <c r="N20" s="1">
        <f t="shared" si="1"/>
        <v>0.35575773005314776</v>
      </c>
    </row>
    <row r="22" spans="1:14" ht="12.75">
      <c r="A22" s="1" t="s">
        <v>14</v>
      </c>
      <c r="B22" s="1">
        <v>0.9867062144850863</v>
      </c>
      <c r="D22" s="1">
        <v>0.9833542079093323</v>
      </c>
      <c r="E22" s="1">
        <v>0.003638775551611168</v>
      </c>
      <c r="G22" s="1">
        <v>0.9770820373784725</v>
      </c>
      <c r="H22" s="1">
        <v>0.009204561869229641</v>
      </c>
      <c r="J22" s="1">
        <v>0.9862829206128875</v>
      </c>
      <c r="K22" s="1">
        <v>0.012574731762692873</v>
      </c>
      <c r="M22" s="1">
        <f aca="true" t="shared" si="2" ref="M22:M28">AVERAGE(B22:D22,G22,J22)</f>
        <v>0.9833563450964447</v>
      </c>
      <c r="N22" s="1">
        <f aca="true" t="shared" si="3" ref="N22:N28">STDEV(B22:D22,G22,J22)</f>
        <v>0.004440473363722019</v>
      </c>
    </row>
    <row r="23" spans="1:14" ht="12.75">
      <c r="A23" s="1" t="s">
        <v>16</v>
      </c>
      <c r="B23" s="1">
        <v>0.0002424740977137313</v>
      </c>
      <c r="D23" s="1">
        <v>2.78545900763869E-05</v>
      </c>
      <c r="E23" s="1">
        <v>3.939233906036938E-05</v>
      </c>
      <c r="G23" s="1">
        <v>2.7747847410489267E-05</v>
      </c>
      <c r="H23" s="1">
        <v>3.924138213457309E-05</v>
      </c>
      <c r="J23" s="1">
        <v>0.0008115292059732445</v>
      </c>
      <c r="K23" s="1">
        <v>0.0004905768379166471</v>
      </c>
      <c r="M23" s="1">
        <f t="shared" si="2"/>
        <v>0.000277401435293463</v>
      </c>
      <c r="N23" s="1">
        <f t="shared" si="3"/>
        <v>0.000370185960575852</v>
      </c>
    </row>
    <row r="24" spans="1:14" ht="12.75">
      <c r="A24" s="1" t="s">
        <v>13</v>
      </c>
      <c r="B24" s="1">
        <v>0</v>
      </c>
      <c r="D24" s="1">
        <v>0</v>
      </c>
      <c r="E24" s="1">
        <v>0</v>
      </c>
      <c r="G24" s="1">
        <v>0.000334700421605381</v>
      </c>
      <c r="H24" s="1">
        <v>0.0004733378755663227</v>
      </c>
      <c r="J24" s="1">
        <v>0.007906292469210142</v>
      </c>
      <c r="K24" s="1">
        <v>0.011181186038045248</v>
      </c>
      <c r="M24" s="1">
        <f t="shared" si="2"/>
        <v>0.0020602482227038807</v>
      </c>
      <c r="N24" s="1">
        <f t="shared" si="3"/>
        <v>0.00390055526065601</v>
      </c>
    </row>
    <row r="25" spans="1:14" ht="12.75">
      <c r="A25" s="1" t="s">
        <v>18</v>
      </c>
      <c r="B25" s="1">
        <v>0.3241816554085767</v>
      </c>
      <c r="D25" s="1">
        <v>0.3258541186948496</v>
      </c>
      <c r="E25" s="1">
        <v>0.0043483670434014965</v>
      </c>
      <c r="G25" s="1">
        <v>0.32688548180998506</v>
      </c>
      <c r="H25" s="1">
        <v>0.002558534707808113</v>
      </c>
      <c r="J25" s="1">
        <v>0.35328332010220254</v>
      </c>
      <c r="K25" s="1">
        <v>0.0016591353029351624</v>
      </c>
      <c r="M25" s="1">
        <f t="shared" si="2"/>
        <v>0.33255114400390345</v>
      </c>
      <c r="N25" s="1">
        <f t="shared" si="3"/>
        <v>0.013866282140548618</v>
      </c>
    </row>
    <row r="26" spans="1:14" ht="12.75">
      <c r="A26" s="1" t="s">
        <v>17</v>
      </c>
      <c r="B26" s="1">
        <v>0.0050419464802426775</v>
      </c>
      <c r="D26" s="1">
        <v>0.0046494410875667445</v>
      </c>
      <c r="E26" s="1">
        <v>0.0002574780264788597</v>
      </c>
      <c r="G26" s="1">
        <v>0.005197305008841808</v>
      </c>
      <c r="H26" s="1">
        <v>0.0005761971298964875</v>
      </c>
      <c r="J26" s="1">
        <v>0.0048595883850600175</v>
      </c>
      <c r="K26" s="1">
        <v>0.0003595372043104045</v>
      </c>
      <c r="M26" s="1">
        <f t="shared" si="2"/>
        <v>0.004937070240427811</v>
      </c>
      <c r="N26" s="1">
        <f t="shared" si="3"/>
        <v>0.0002362591288225722</v>
      </c>
    </row>
    <row r="27" spans="1:14" ht="12.75">
      <c r="A27" s="1" t="s">
        <v>12</v>
      </c>
      <c r="B27" s="1">
        <v>1.6782275342920132</v>
      </c>
      <c r="D27" s="1">
        <v>1.680617045066366</v>
      </c>
      <c r="E27" s="1">
        <v>0.0011268364036831353</v>
      </c>
      <c r="G27" s="1">
        <v>1.684428982903724</v>
      </c>
      <c r="H27" s="1">
        <v>0.007012529692891617</v>
      </c>
      <c r="J27" s="1">
        <v>1.6329878297139242</v>
      </c>
      <c r="K27" s="1">
        <v>0.03871311299763572</v>
      </c>
      <c r="M27" s="1">
        <f t="shared" si="2"/>
        <v>1.669065347994007</v>
      </c>
      <c r="N27" s="1">
        <f t="shared" si="3"/>
        <v>0.02418688326276389</v>
      </c>
    </row>
    <row r="28" spans="1:14" ht="12.75">
      <c r="A28" s="1" t="s">
        <v>15</v>
      </c>
      <c r="B28" s="1">
        <v>0.005580565278277247</v>
      </c>
      <c r="D28" s="1">
        <v>0.0054973326518090535</v>
      </c>
      <c r="E28" s="1">
        <v>0.00012037454635335506</v>
      </c>
      <c r="G28" s="1">
        <v>0.005862089599689516</v>
      </c>
      <c r="H28" s="1">
        <v>0.0001706383775371164</v>
      </c>
      <c r="J28" s="1">
        <v>0.011633683766915004</v>
      </c>
      <c r="K28" s="1">
        <v>0.009711890177541909</v>
      </c>
      <c r="M28" s="1">
        <f t="shared" si="2"/>
        <v>0.007143417824172705</v>
      </c>
      <c r="N28" s="1">
        <f t="shared" si="3"/>
        <v>0.002997576506129357</v>
      </c>
    </row>
    <row r="30" spans="1:14" ht="12.75">
      <c r="A30" s="1" t="s">
        <v>19</v>
      </c>
      <c r="B30" s="1">
        <v>3</v>
      </c>
      <c r="D30" s="1">
        <v>3</v>
      </c>
      <c r="E30" s="1">
        <v>0</v>
      </c>
      <c r="G30" s="1">
        <v>3</v>
      </c>
      <c r="H30" s="1">
        <v>6.280369834735101E-16</v>
      </c>
      <c r="J30" s="1">
        <v>3</v>
      </c>
      <c r="K30" s="1">
        <v>4.440892098500626E-16</v>
      </c>
      <c r="M30" s="1">
        <f>AVERAGE(B30:D30,G30,J30)</f>
        <v>3</v>
      </c>
      <c r="N30" s="1">
        <f>STDEV(B30:D30,G30,J30)</f>
        <v>0</v>
      </c>
    </row>
    <row r="32" spans="1:14" ht="12.75">
      <c r="A32" s="1" t="s">
        <v>21</v>
      </c>
      <c r="B32" s="1">
        <v>83.81041911533326</v>
      </c>
      <c r="D32" s="1">
        <v>83.75999347640919</v>
      </c>
      <c r="E32" s="1">
        <v>0.19064267288952672</v>
      </c>
      <c r="G32" s="1">
        <v>83.74778777552933</v>
      </c>
      <c r="H32" s="1">
        <v>0.049869129211891274</v>
      </c>
      <c r="J32" s="1">
        <v>82.2098668483844</v>
      </c>
      <c r="K32" s="1">
        <v>0.4154058862259553</v>
      </c>
      <c r="M32" s="1">
        <f>AVERAGE(B32:D32,G32,J32)</f>
        <v>83.38201680391404</v>
      </c>
      <c r="N32" s="1">
        <f>STDEV(B32:D32,G32,J32)</f>
        <v>0.7819034099145442</v>
      </c>
    </row>
    <row r="33" spans="1:14" ht="12.75">
      <c r="A33" s="1" t="s">
        <v>22</v>
      </c>
      <c r="B33" s="1">
        <v>16.14891887357871</v>
      </c>
      <c r="D33" s="1">
        <v>16.202451726435392</v>
      </c>
      <c r="E33" s="1">
        <v>0.1881877364580135</v>
      </c>
      <c r="G33" s="1">
        <v>16.210320832609526</v>
      </c>
      <c r="H33" s="1">
        <v>0.05457135838562245</v>
      </c>
      <c r="J33" s="1">
        <v>17.746630408240122</v>
      </c>
      <c r="K33" s="1">
        <v>0.41037797671285503</v>
      </c>
      <c r="M33" s="1">
        <f>AVERAGE(B33:D33,G33,J33)</f>
        <v>16.57708046021594</v>
      </c>
      <c r="N33" s="1">
        <f>STDEV(B33:D33,G33,J33)</f>
        <v>0.7801770606323776</v>
      </c>
    </row>
    <row r="34" spans="1:14" ht="12.75">
      <c r="A34" s="1" t="s">
        <v>23</v>
      </c>
      <c r="B34" s="1">
        <v>0.251161604353417</v>
      </c>
      <c r="D34" s="1">
        <v>0.2311758593194262</v>
      </c>
      <c r="E34" s="1">
        <v>0.012402806559566616</v>
      </c>
      <c r="G34" s="1">
        <v>0.25780369349769866</v>
      </c>
      <c r="H34" s="1">
        <v>0.02972391428334172</v>
      </c>
      <c r="J34" s="1">
        <v>0.24426960830839703</v>
      </c>
      <c r="K34" s="1">
        <v>0.022558567438571476</v>
      </c>
      <c r="M34" s="1">
        <f>AVERAGE(B34:D34,G34,J34)</f>
        <v>0.24610269136973473</v>
      </c>
      <c r="N34" s="1">
        <f>STDEV(B34:D34,G34,J34)</f>
        <v>0.011382392249185682</v>
      </c>
    </row>
    <row r="35" spans="1:14" ht="12.75">
      <c r="A35" s="1" t="s">
        <v>19</v>
      </c>
      <c r="B35" s="1">
        <v>100.21049959326538</v>
      </c>
      <c r="D35" s="1">
        <v>100.19362106216401</v>
      </c>
      <c r="E35" s="1">
        <v>0.009947870127898325</v>
      </c>
      <c r="G35" s="1">
        <v>100.21591230163656</v>
      </c>
      <c r="H35" s="1">
        <v>0.02502168510961396</v>
      </c>
      <c r="J35" s="1">
        <v>100.2007668649329</v>
      </c>
      <c r="K35" s="1">
        <v>0.017530657922984874</v>
      </c>
      <c r="M35" s="1">
        <f>AVERAGE(B35:D35,G35,J35)</f>
        <v>100.20519995549972</v>
      </c>
      <c r="N35" s="1">
        <f>STDEV(B35:D35,G35,J35)</f>
        <v>0.009942561424771857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5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1.7109375" style="9" bestFit="1" customWidth="1"/>
    <col min="2" max="2" width="7.8515625" style="9" customWidth="1"/>
    <col min="3" max="3" width="4.57421875" style="9" bestFit="1" customWidth="1"/>
    <col min="4" max="4" width="3.00390625" style="9" customWidth="1"/>
    <col min="5" max="5" width="7.8515625" style="9" customWidth="1"/>
    <col min="6" max="6" width="3.00390625" style="9" customWidth="1"/>
    <col min="7" max="7" width="7.57421875" style="9" bestFit="1" customWidth="1"/>
    <col min="8" max="8" width="4.57421875" style="9" bestFit="1" customWidth="1"/>
  </cols>
  <sheetData>
    <row r="2" ht="12.75">
      <c r="A2" s="18" t="s">
        <v>61</v>
      </c>
    </row>
    <row r="6" spans="1:7" ht="12.75">
      <c r="A6" s="9" t="s">
        <v>35</v>
      </c>
      <c r="G6" s="9" t="s">
        <v>37</v>
      </c>
    </row>
    <row r="7" ht="12.75">
      <c r="A7" s="1" t="s">
        <v>52</v>
      </c>
    </row>
    <row r="8" spans="2:5" ht="12.75">
      <c r="B8" s="1" t="s">
        <v>48</v>
      </c>
      <c r="E8" s="1" t="s">
        <v>48</v>
      </c>
    </row>
    <row r="9" spans="2:5" ht="12.75">
      <c r="B9" s="1" t="s">
        <v>43</v>
      </c>
      <c r="E9" s="1" t="s">
        <v>43</v>
      </c>
    </row>
    <row r="10" spans="1:8" ht="12.75">
      <c r="A10" s="7" t="s">
        <v>39</v>
      </c>
      <c r="B10" s="9" t="s">
        <v>3</v>
      </c>
      <c r="C10" s="1" t="s">
        <v>38</v>
      </c>
      <c r="E10" s="9" t="s">
        <v>29</v>
      </c>
      <c r="G10" s="9" t="s">
        <v>3</v>
      </c>
      <c r="H10" s="1" t="s">
        <v>38</v>
      </c>
    </row>
    <row r="12" spans="1:8" ht="12.75">
      <c r="A12" s="9" t="s">
        <v>6</v>
      </c>
      <c r="B12" s="9">
        <v>37.896</v>
      </c>
      <c r="C12" s="9">
        <v>0.43416356364904246</v>
      </c>
      <c r="E12" s="9">
        <v>37.547</v>
      </c>
      <c r="G12" s="9">
        <f>AVERAGE(B12,E12)</f>
        <v>37.7215</v>
      </c>
      <c r="H12" s="9">
        <f>STDEV(B12,E12)</f>
        <v>0.2467802666343404</v>
      </c>
    </row>
    <row r="13" spans="1:8" ht="12.75">
      <c r="A13" s="9" t="s">
        <v>8</v>
      </c>
      <c r="B13" s="9">
        <v>0.05</v>
      </c>
      <c r="C13" s="9">
        <v>0.004242640687119284</v>
      </c>
      <c r="E13" s="9">
        <v>0.048</v>
      </c>
      <c r="G13" s="9">
        <f>AVERAGE(B13,E13)</f>
        <v>0.049</v>
      </c>
      <c r="H13" s="9">
        <f>STDEV(B13,E13)</f>
        <v>0.0014142135623730963</v>
      </c>
    </row>
    <row r="14" spans="1:8" ht="12.75">
      <c r="A14" s="9" t="s">
        <v>5</v>
      </c>
      <c r="B14" s="9">
        <v>0</v>
      </c>
      <c r="C14" s="9">
        <v>0</v>
      </c>
      <c r="E14" s="9">
        <v>0</v>
      </c>
      <c r="G14" s="9">
        <f aca="true" t="shared" si="0" ref="G14:G20">AVERAGE(B14,E14)</f>
        <v>0</v>
      </c>
      <c r="H14" s="9">
        <f aca="true" t="shared" si="1" ref="H14:H20">STDEV(B14,E14)</f>
        <v>0</v>
      </c>
    </row>
    <row r="15" spans="1:8" ht="12.75">
      <c r="A15" s="9" t="s">
        <v>10</v>
      </c>
      <c r="B15" s="9">
        <v>22.036</v>
      </c>
      <c r="C15" s="9">
        <v>0.15414927829803807</v>
      </c>
      <c r="E15" s="9">
        <v>23.262</v>
      </c>
      <c r="G15" s="9">
        <f>AVERAGE(B15,E15)</f>
        <v>22.649</v>
      </c>
      <c r="H15" s="9">
        <f>STDEV(B15,E15)</f>
        <v>0.866912913734697</v>
      </c>
    </row>
    <row r="16" spans="1:8" ht="12.75">
      <c r="A16" s="9" t="s">
        <v>9</v>
      </c>
      <c r="B16" s="9">
        <v>0.381</v>
      </c>
      <c r="C16" s="9">
        <v>0.018384776310850254</v>
      </c>
      <c r="E16" s="9">
        <v>0.349</v>
      </c>
      <c r="G16" s="9">
        <f t="shared" si="0"/>
        <v>0.365</v>
      </c>
      <c r="H16" s="9">
        <f t="shared" si="1"/>
        <v>0.022627416997969794</v>
      </c>
    </row>
    <row r="17" spans="1:8" ht="12.75">
      <c r="A17" s="9" t="s">
        <v>4</v>
      </c>
      <c r="B17" s="9">
        <v>40.819500000000005</v>
      </c>
      <c r="C17" s="9">
        <v>0.3528462838115383</v>
      </c>
      <c r="E17" s="9">
        <v>39.442</v>
      </c>
      <c r="G17" s="9">
        <f>AVERAGE(B17,E17)</f>
        <v>40.130750000000006</v>
      </c>
      <c r="H17" s="9">
        <f>STDEV(B17,E17)</f>
        <v>0.9740395910843214</v>
      </c>
    </row>
    <row r="18" spans="1:8" ht="12.75">
      <c r="A18" s="9" t="s">
        <v>7</v>
      </c>
      <c r="B18" s="9">
        <v>0.1915</v>
      </c>
      <c r="C18" s="9">
        <v>0.012020815280171319</v>
      </c>
      <c r="E18" s="9">
        <v>0.245</v>
      </c>
      <c r="G18" s="9">
        <f>AVERAGE(B18,E18)</f>
        <v>0.21825</v>
      </c>
      <c r="H18" s="9">
        <f>STDEV(B18,E18)</f>
        <v>0.03783021279348036</v>
      </c>
    </row>
    <row r="20" spans="1:8" ht="12.75">
      <c r="A20" s="9" t="s">
        <v>11</v>
      </c>
      <c r="B20" s="9">
        <v>101.429</v>
      </c>
      <c r="C20" s="9">
        <v>0.6363961030669781</v>
      </c>
      <c r="E20" s="9">
        <v>100.933</v>
      </c>
      <c r="G20" s="9">
        <f t="shared" si="0"/>
        <v>101.18100000000001</v>
      </c>
      <c r="H20" s="9">
        <f t="shared" si="1"/>
        <v>0.3507249634666213</v>
      </c>
    </row>
    <row r="22" spans="1:8" ht="12.75">
      <c r="A22" s="9" t="s">
        <v>14</v>
      </c>
      <c r="B22" s="9">
        <v>0.9652131065927756</v>
      </c>
      <c r="C22" s="9">
        <v>0.004238164794506662</v>
      </c>
      <c r="E22" s="9">
        <v>0.9675384716966398</v>
      </c>
      <c r="G22" s="9">
        <f>AVERAGE(B22,E22)</f>
        <v>0.9663757891447077</v>
      </c>
      <c r="H22" s="9">
        <f>STDEV(B22,E22)</f>
        <v>0.0016442814336769102</v>
      </c>
    </row>
    <row r="23" spans="1:8" ht="12.75">
      <c r="A23" s="9" t="s">
        <v>16</v>
      </c>
      <c r="B23" s="9">
        <v>0.0009574320410016832</v>
      </c>
      <c r="C23" s="9">
        <v>7.449794131244948E-05</v>
      </c>
      <c r="E23" s="9">
        <v>0.000930154275247875</v>
      </c>
      <c r="G23" s="9">
        <f>AVERAGE(B23,E23)</f>
        <v>0.0009437931581247792</v>
      </c>
      <c r="H23" s="9">
        <f>STDEV(B23,E23)</f>
        <v>1.9288293140135926E-05</v>
      </c>
    </row>
    <row r="24" spans="1:8" ht="12.75">
      <c r="A24" s="9" t="s">
        <v>13</v>
      </c>
      <c r="B24" s="9">
        <v>0</v>
      </c>
      <c r="C24" s="9">
        <v>0</v>
      </c>
      <c r="E24" s="9">
        <v>0</v>
      </c>
      <c r="G24" s="9">
        <f aca="true" t="shared" si="2" ref="G24:G35">AVERAGE(B24,E24)</f>
        <v>0</v>
      </c>
      <c r="H24" s="9">
        <f aca="true" t="shared" si="3" ref="H24:H35">STDEV(B24,E24)</f>
        <v>0</v>
      </c>
    </row>
    <row r="25" spans="1:8" ht="12.75">
      <c r="A25" s="9" t="s">
        <v>18</v>
      </c>
      <c r="B25" s="9">
        <v>0.4694041326343831</v>
      </c>
      <c r="C25" s="9">
        <v>0.006600277372277379</v>
      </c>
      <c r="E25" s="9">
        <v>0.5012980847833313</v>
      </c>
      <c r="G25" s="9">
        <f>AVERAGE(B25,E25)</f>
        <v>0.48535110870885717</v>
      </c>
      <c r="H25" s="9">
        <f>STDEV(B25,E25)</f>
        <v>0.022552429843359815</v>
      </c>
    </row>
    <row r="26" spans="1:8" ht="12.75">
      <c r="A26" s="9" t="s">
        <v>17</v>
      </c>
      <c r="B26" s="9">
        <v>0.008218339680394163</v>
      </c>
      <c r="C26" s="9">
        <v>0.00033855491488080536</v>
      </c>
      <c r="E26" s="9">
        <v>0.007617354477358452</v>
      </c>
      <c r="G26" s="9">
        <f t="shared" si="2"/>
        <v>0.007917847078876307</v>
      </c>
      <c r="H26" s="9">
        <f t="shared" si="3"/>
        <v>0.0004249607124593251</v>
      </c>
    </row>
    <row r="27" spans="1:8" ht="12.75">
      <c r="A27" s="9" t="s">
        <v>12</v>
      </c>
      <c r="B27" s="9">
        <v>1.549923920265436</v>
      </c>
      <c r="C27" s="9">
        <v>0.0024459832023989536</v>
      </c>
      <c r="E27" s="9">
        <v>1.5151669001398278</v>
      </c>
      <c r="G27" s="9">
        <f>AVERAGE(B27,E27)</f>
        <v>1.532545410202632</v>
      </c>
      <c r="H27" s="9">
        <f>STDEV(B27,E27)</f>
        <v>0.024576924624654876</v>
      </c>
    </row>
    <row r="28" spans="1:8" ht="12.75">
      <c r="A28" s="9" t="s">
        <v>15</v>
      </c>
      <c r="B28" s="9">
        <v>0.00522489441274764</v>
      </c>
      <c r="C28" s="9">
        <v>0.00029112202116732397</v>
      </c>
      <c r="E28" s="9">
        <v>0.006764204543675965</v>
      </c>
      <c r="G28" s="9">
        <f>AVERAGE(B28,E28)</f>
        <v>0.005994549478211802</v>
      </c>
      <c r="H28" s="9">
        <f>STDEV(B28,E28)</f>
        <v>0.001088456631928571</v>
      </c>
    </row>
    <row r="30" spans="1:8" ht="12.75">
      <c r="A30" s="9" t="s">
        <v>19</v>
      </c>
      <c r="B30" s="9">
        <v>3</v>
      </c>
      <c r="C30" s="9">
        <v>0</v>
      </c>
      <c r="E30" s="9">
        <v>3</v>
      </c>
      <c r="G30" s="9">
        <f t="shared" si="2"/>
        <v>3</v>
      </c>
      <c r="H30" s="9">
        <f t="shared" si="3"/>
        <v>0</v>
      </c>
    </row>
    <row r="32" spans="1:8" ht="12.75">
      <c r="A32" s="9" t="s">
        <v>21</v>
      </c>
      <c r="B32" s="9">
        <v>76.75472610675764</v>
      </c>
      <c r="C32" s="9">
        <v>0.2790334292659382</v>
      </c>
      <c r="E32" s="9">
        <v>75.139757519646</v>
      </c>
      <c r="G32" s="9">
        <f t="shared" si="2"/>
        <v>75.94724181320183</v>
      </c>
      <c r="H32" s="9">
        <f t="shared" si="3"/>
        <v>1.1419552393497594</v>
      </c>
    </row>
    <row r="33" spans="1:8" ht="12.75">
      <c r="A33" s="9" t="s">
        <v>22</v>
      </c>
      <c r="B33" s="9">
        <v>23.151073381172857</v>
      </c>
      <c r="C33" s="9">
        <v>0.2819611328370577</v>
      </c>
      <c r="E33" s="9">
        <v>24.766684389519607</v>
      </c>
      <c r="G33" s="9">
        <f t="shared" si="2"/>
        <v>23.95887888534623</v>
      </c>
      <c r="H33" s="9">
        <f t="shared" si="3"/>
        <v>1.142409499761791</v>
      </c>
    </row>
    <row r="34" spans="1:8" ht="12.75">
      <c r="A34" s="9" t="s">
        <v>23</v>
      </c>
      <c r="B34" s="9">
        <v>0.4053506660174223</v>
      </c>
      <c r="C34" s="9">
        <v>0.01746061351098875</v>
      </c>
      <c r="E34" s="9">
        <v>0.3763361958691128</v>
      </c>
      <c r="G34" s="9">
        <f t="shared" si="2"/>
        <v>0.39084343094326757</v>
      </c>
      <c r="H34" s="9">
        <f t="shared" si="3"/>
        <v>0.02051632859440384</v>
      </c>
    </row>
    <row r="35" spans="1:8" ht="12.75">
      <c r="A35" s="9" t="s">
        <v>19</v>
      </c>
      <c r="B35" s="9">
        <v>100.31115015394792</v>
      </c>
      <c r="C35" s="9">
        <v>0.0145329099408605</v>
      </c>
      <c r="E35" s="9">
        <v>100.28277810503472</v>
      </c>
      <c r="G35" s="9">
        <f t="shared" si="2"/>
        <v>100.29696412949133</v>
      </c>
      <c r="H35" s="9">
        <f t="shared" si="3"/>
        <v>0.02006206818267872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C36"/>
  <sheetViews>
    <sheetView tabSelected="1" zoomScale="85" zoomScaleNormal="85" workbookViewId="0" topLeftCell="A1">
      <selection activeCell="A3" sqref="A3"/>
    </sheetView>
  </sheetViews>
  <sheetFormatPr defaultColWidth="11.421875" defaultRowHeight="12.75"/>
  <cols>
    <col min="1" max="1" width="10.7109375" style="1" bestFit="1" customWidth="1"/>
    <col min="2" max="2" width="7.8515625" style="1" customWidth="1"/>
    <col min="3" max="3" width="6.7109375" style="1" bestFit="1" customWidth="1"/>
    <col min="4" max="4" width="4.7109375" style="1" bestFit="1" customWidth="1"/>
    <col min="5" max="5" width="4.28125" style="1" customWidth="1"/>
    <col min="6" max="6" width="7.8515625" style="1" customWidth="1"/>
    <col min="7" max="7" width="6.7109375" style="1" bestFit="1" customWidth="1"/>
    <col min="8" max="8" width="4.7109375" style="1" bestFit="1" customWidth="1"/>
    <col min="9" max="9" width="4.28125" style="1" customWidth="1"/>
    <col min="10" max="13" width="7.00390625" style="9" bestFit="1" customWidth="1"/>
    <col min="14" max="14" width="4.421875" style="9" customWidth="1"/>
    <col min="15" max="18" width="7.00390625" style="9" bestFit="1" customWidth="1"/>
    <col min="19" max="19" width="3.140625" style="9" customWidth="1"/>
    <col min="20" max="23" width="7.00390625" style="9" bestFit="1" customWidth="1"/>
    <col min="24" max="24" width="3.140625" style="9" customWidth="1"/>
    <col min="25" max="28" width="7.00390625" style="9" bestFit="1" customWidth="1"/>
    <col min="29" max="29" width="5.00390625" style="8" customWidth="1"/>
    <col min="30" max="30" width="7.8515625" style="1" customWidth="1"/>
    <col min="31" max="31" width="4.7109375" style="1" bestFit="1" customWidth="1"/>
    <col min="32" max="32" width="6.7109375" style="1" bestFit="1" customWidth="1"/>
    <col min="33" max="33" width="4.140625" style="1" customWidth="1"/>
    <col min="34" max="34" width="7.00390625" style="1" bestFit="1" customWidth="1"/>
    <col min="35" max="35" width="4.7109375" style="1" bestFit="1" customWidth="1"/>
    <col min="36" max="36" width="6.7109375" style="1" bestFit="1" customWidth="1"/>
    <col min="37" max="37" width="4.7109375" style="1" bestFit="1" customWidth="1"/>
    <col min="38" max="38" width="7.00390625" style="1" customWidth="1"/>
    <col min="39" max="39" width="6.8515625" style="1" customWidth="1"/>
    <col min="40" max="40" width="4.7109375" style="1" bestFit="1" customWidth="1"/>
    <col min="41" max="41" width="3.8515625" style="1" customWidth="1"/>
    <col min="42" max="42" width="6.8515625" style="1" customWidth="1"/>
    <col min="43" max="43" width="4.7109375" style="1" bestFit="1" customWidth="1"/>
    <col min="44" max="44" width="3.8515625" style="1" customWidth="1"/>
    <col min="45" max="45" width="6.8515625" style="1" customWidth="1"/>
    <col min="46" max="46" width="4.7109375" style="1" bestFit="1" customWidth="1"/>
    <col min="47" max="47" width="3.8515625" style="1" customWidth="1"/>
    <col min="48" max="48" width="6.8515625" style="1" customWidth="1"/>
    <col min="49" max="49" width="4.7109375" style="1" bestFit="1" customWidth="1"/>
    <col min="50" max="50" width="3.8515625" style="1" customWidth="1"/>
    <col min="51" max="51" width="7.00390625" style="1" customWidth="1"/>
    <col min="52" max="52" width="4.7109375" style="1" bestFit="1" customWidth="1"/>
    <col min="53" max="53" width="3.8515625" style="1" customWidth="1"/>
    <col min="54" max="54" width="7.00390625" style="1" customWidth="1"/>
    <col min="55" max="55" width="4.7109375" style="1" bestFit="1" customWidth="1"/>
    <col min="56" max="16384" width="11.421875" style="1" customWidth="1"/>
  </cols>
  <sheetData>
    <row r="3" ht="12.75">
      <c r="A3" s="18" t="s">
        <v>62</v>
      </c>
    </row>
    <row r="6" spans="34:54" ht="12.75">
      <c r="AH6" s="1" t="s">
        <v>37</v>
      </c>
      <c r="BB6" s="1" t="s">
        <v>37</v>
      </c>
    </row>
    <row r="7" ht="12.75">
      <c r="A7" s="1" t="s">
        <v>36</v>
      </c>
    </row>
    <row r="8" spans="1:54" ht="12.75">
      <c r="A8" s="1" t="s">
        <v>52</v>
      </c>
      <c r="B8" s="1" t="s">
        <v>50</v>
      </c>
      <c r="F8" s="1" t="s">
        <v>50</v>
      </c>
      <c r="J8" s="1" t="s">
        <v>50</v>
      </c>
      <c r="O8" s="1" t="s">
        <v>50</v>
      </c>
      <c r="T8" s="1" t="s">
        <v>50</v>
      </c>
      <c r="Y8" s="1" t="s">
        <v>50</v>
      </c>
      <c r="AD8" s="1" t="s">
        <v>50</v>
      </c>
      <c r="AH8" s="1" t="s">
        <v>50</v>
      </c>
      <c r="AM8" s="1" t="s">
        <v>48</v>
      </c>
      <c r="AP8" s="1" t="s">
        <v>48</v>
      </c>
      <c r="AS8" s="1" t="s">
        <v>48</v>
      </c>
      <c r="AV8" s="1" t="s">
        <v>48</v>
      </c>
      <c r="AY8" s="1" t="s">
        <v>48</v>
      </c>
      <c r="BB8" s="1" t="s">
        <v>48</v>
      </c>
    </row>
    <row r="9" spans="2:54" ht="12.75">
      <c r="B9" s="1" t="s">
        <v>43</v>
      </c>
      <c r="F9" s="1" t="s">
        <v>43</v>
      </c>
      <c r="J9" s="1" t="s">
        <v>43</v>
      </c>
      <c r="O9" s="1" t="s">
        <v>43</v>
      </c>
      <c r="T9" s="1" t="s">
        <v>43</v>
      </c>
      <c r="Y9" s="1" t="s">
        <v>43</v>
      </c>
      <c r="AD9" s="1" t="s">
        <v>43</v>
      </c>
      <c r="AH9" s="1" t="s">
        <v>43</v>
      </c>
      <c r="AM9" s="1" t="s">
        <v>43</v>
      </c>
      <c r="AP9" s="1" t="s">
        <v>43</v>
      </c>
      <c r="AS9" s="1" t="s">
        <v>43</v>
      </c>
      <c r="AV9" s="1" t="s">
        <v>43</v>
      </c>
      <c r="AY9" s="1" t="s">
        <v>43</v>
      </c>
      <c r="BB9" s="1" t="s">
        <v>43</v>
      </c>
    </row>
    <row r="10" spans="1:55" ht="12.75">
      <c r="A10" s="7" t="s">
        <v>39</v>
      </c>
      <c r="B10" s="1" t="s">
        <v>29</v>
      </c>
      <c r="C10" s="1" t="s">
        <v>3</v>
      </c>
      <c r="D10" s="1" t="s">
        <v>38</v>
      </c>
      <c r="F10" s="1" t="s">
        <v>29</v>
      </c>
      <c r="G10" s="1" t="s">
        <v>3</v>
      </c>
      <c r="H10" s="1" t="s">
        <v>38</v>
      </c>
      <c r="J10" s="9" t="s">
        <v>3</v>
      </c>
      <c r="K10" s="1" t="s">
        <v>38</v>
      </c>
      <c r="L10" s="9" t="s">
        <v>1</v>
      </c>
      <c r="M10" s="1" t="s">
        <v>38</v>
      </c>
      <c r="O10" s="9" t="s">
        <v>3</v>
      </c>
      <c r="P10" s="1" t="s">
        <v>38</v>
      </c>
      <c r="Q10" s="9" t="s">
        <v>2</v>
      </c>
      <c r="R10" s="1" t="s">
        <v>38</v>
      </c>
      <c r="T10" s="9" t="s">
        <v>3</v>
      </c>
      <c r="U10" s="1" t="s">
        <v>38</v>
      </c>
      <c r="V10" s="9" t="s">
        <v>3</v>
      </c>
      <c r="W10" s="1" t="s">
        <v>38</v>
      </c>
      <c r="Y10" s="9" t="s">
        <v>3</v>
      </c>
      <c r="Z10" s="1" t="s">
        <v>38</v>
      </c>
      <c r="AA10" s="9" t="s">
        <v>0</v>
      </c>
      <c r="AB10" s="1" t="s">
        <v>38</v>
      </c>
      <c r="AD10" s="1" t="s">
        <v>1</v>
      </c>
      <c r="AE10" s="1" t="s">
        <v>38</v>
      </c>
      <c r="AF10" s="1" t="s">
        <v>29</v>
      </c>
      <c r="AH10" s="1" t="s">
        <v>40</v>
      </c>
      <c r="AI10" s="1" t="s">
        <v>38</v>
      </c>
      <c r="AJ10" s="1" t="s">
        <v>40</v>
      </c>
      <c r="AK10" s="1" t="s">
        <v>38</v>
      </c>
      <c r="AM10" s="1" t="s">
        <v>3</v>
      </c>
      <c r="AN10" s="1" t="s">
        <v>38</v>
      </c>
      <c r="AP10" s="1" t="s">
        <v>3</v>
      </c>
      <c r="AQ10" s="1" t="s">
        <v>38</v>
      </c>
      <c r="AS10" s="1" t="s">
        <v>3</v>
      </c>
      <c r="AT10" s="1" t="s">
        <v>38</v>
      </c>
      <c r="AV10" s="1" t="s">
        <v>3</v>
      </c>
      <c r="AW10" s="1" t="s">
        <v>38</v>
      </c>
      <c r="AY10" s="1" t="s">
        <v>2</v>
      </c>
      <c r="AZ10" s="1" t="s">
        <v>38</v>
      </c>
      <c r="BB10" s="1" t="s">
        <v>42</v>
      </c>
      <c r="BC10" s="1" t="s">
        <v>38</v>
      </c>
    </row>
    <row r="11" spans="2:36" ht="12.75">
      <c r="B11" s="1" t="s">
        <v>27</v>
      </c>
      <c r="C11" s="1" t="s">
        <v>30</v>
      </c>
      <c r="F11" s="1" t="s">
        <v>27</v>
      </c>
      <c r="G11" s="1" t="s">
        <v>30</v>
      </c>
      <c r="J11" s="9" t="s">
        <v>27</v>
      </c>
      <c r="L11" s="9" t="s">
        <v>30</v>
      </c>
      <c r="O11" s="9" t="s">
        <v>27</v>
      </c>
      <c r="Q11" s="9" t="s">
        <v>30</v>
      </c>
      <c r="T11" s="9" t="s">
        <v>27</v>
      </c>
      <c r="V11" s="9" t="s">
        <v>30</v>
      </c>
      <c r="Y11" s="9" t="s">
        <v>27</v>
      </c>
      <c r="AA11" s="9" t="s">
        <v>30</v>
      </c>
      <c r="AD11" s="1" t="s">
        <v>30</v>
      </c>
      <c r="AF11" s="1" t="s">
        <v>27</v>
      </c>
      <c r="AH11" s="1" t="s">
        <v>30</v>
      </c>
      <c r="AJ11" s="1" t="s">
        <v>27</v>
      </c>
    </row>
    <row r="13" spans="1:55" ht="12.75">
      <c r="A13" s="1" t="s">
        <v>6</v>
      </c>
      <c r="B13" s="1">
        <v>40.689</v>
      </c>
      <c r="C13" s="1">
        <v>40.368</v>
      </c>
      <c r="D13" s="1">
        <v>0.13010764773832298</v>
      </c>
      <c r="F13" s="1">
        <v>40.644</v>
      </c>
      <c r="G13" s="1">
        <v>40.742999999999995</v>
      </c>
      <c r="H13" s="1">
        <v>0.17536248173426205</v>
      </c>
      <c r="J13" s="9">
        <v>40.855</v>
      </c>
      <c r="K13" s="9">
        <v>0.09192388155425299</v>
      </c>
      <c r="L13" s="9">
        <v>40.882999999999996</v>
      </c>
      <c r="M13" s="9">
        <v>0.20908849801102217</v>
      </c>
      <c r="O13" s="9">
        <v>40.671</v>
      </c>
      <c r="P13" s="9">
        <v>0.1895046173579952</v>
      </c>
      <c r="Q13" s="9">
        <v>40.79866666666666</v>
      </c>
      <c r="R13" s="9">
        <v>0.16028828195889244</v>
      </c>
      <c r="S13" s="16"/>
      <c r="T13" s="9">
        <v>40.1695</v>
      </c>
      <c r="U13" s="9">
        <v>0.2566797615703485</v>
      </c>
      <c r="V13" s="9">
        <v>40.3915</v>
      </c>
      <c r="W13" s="9">
        <v>0.012020815280168415</v>
      </c>
      <c r="Y13" s="9">
        <v>40.453</v>
      </c>
      <c r="Z13" s="9">
        <v>0.1979898987322341</v>
      </c>
      <c r="AA13" s="9">
        <v>40.31016666666667</v>
      </c>
      <c r="AB13" s="9">
        <v>0.4437636382883234</v>
      </c>
      <c r="AD13" s="1">
        <v>40.90025</v>
      </c>
      <c r="AE13" s="1">
        <v>0.13222045983886266</v>
      </c>
      <c r="AF13" s="1">
        <v>40.745</v>
      </c>
      <c r="AH13" s="1">
        <f>AVERAGE(C13,G13,AD13,L13,Q13,V13,AA13)</f>
        <v>40.62779761904762</v>
      </c>
      <c r="AI13" s="1">
        <f>STDEV(C13,G13,AD13,L13,Q13,V13,AA13)</f>
        <v>0.2601432825319432</v>
      </c>
      <c r="AJ13" s="1">
        <f>AVERAGE(B13,F13,AF13,J13,O13,T13,Y13)</f>
        <v>40.60378571428571</v>
      </c>
      <c r="AK13" s="1">
        <f>STDEV(B13,F13,AF13,J13,O13,T13,Y13)</f>
        <v>0.2264902236925617</v>
      </c>
      <c r="AM13" s="1">
        <v>39.715</v>
      </c>
      <c r="AN13" s="1">
        <v>0.277185858224658</v>
      </c>
      <c r="AP13" s="1">
        <v>40.096500000000006</v>
      </c>
      <c r="AQ13" s="1">
        <v>0.2722361107559041</v>
      </c>
      <c r="AS13" s="1">
        <v>39.5925</v>
      </c>
      <c r="AT13" s="1">
        <v>0.3613315651860131</v>
      </c>
      <c r="AV13" s="1">
        <v>39.8345</v>
      </c>
      <c r="AW13" s="1">
        <v>0.3952726906832385</v>
      </c>
      <c r="AY13" s="1">
        <v>39.726</v>
      </c>
      <c r="AZ13" s="1">
        <v>0.062072538211351946</v>
      </c>
      <c r="BB13" s="1">
        <f aca="true" t="shared" si="0" ref="BB13:BB19">AVERAGE(AM13,AP13,AS13,AV13,AY13)</f>
        <v>39.7929</v>
      </c>
      <c r="BC13" s="1">
        <f aca="true" t="shared" si="1" ref="BC13:BC19">STDEV(AM13,AP13,AS13,AV13,AY13)</f>
        <v>0.1901365956358761</v>
      </c>
    </row>
    <row r="14" spans="1:55" ht="12.75">
      <c r="A14" s="1" t="s">
        <v>8</v>
      </c>
      <c r="B14" s="1">
        <v>0</v>
      </c>
      <c r="C14" s="1">
        <v>0</v>
      </c>
      <c r="D14" s="1">
        <v>0</v>
      </c>
      <c r="F14" s="1">
        <v>0</v>
      </c>
      <c r="G14" s="1">
        <v>0</v>
      </c>
      <c r="H14" s="1">
        <v>0</v>
      </c>
      <c r="J14" s="9">
        <v>0</v>
      </c>
      <c r="K14" s="9">
        <v>0</v>
      </c>
      <c r="L14" s="9">
        <v>0.00925</v>
      </c>
      <c r="M14" s="9">
        <v>0.015348724159790396</v>
      </c>
      <c r="O14" s="9">
        <v>0</v>
      </c>
      <c r="P14" s="9">
        <v>0</v>
      </c>
      <c r="Q14" s="9">
        <v>0</v>
      </c>
      <c r="R14" s="9">
        <v>0</v>
      </c>
      <c r="S14" s="16"/>
      <c r="T14" s="9">
        <v>0.022</v>
      </c>
      <c r="U14" s="9">
        <v>0</v>
      </c>
      <c r="V14" s="9">
        <v>0.0075</v>
      </c>
      <c r="W14" s="9">
        <v>0.0035355339059327385</v>
      </c>
      <c r="Y14" s="9">
        <v>0.035</v>
      </c>
      <c r="Z14" s="9">
        <v>0.01838477631085023</v>
      </c>
      <c r="AA14" s="9">
        <v>0.0385</v>
      </c>
      <c r="AB14" s="9">
        <v>0.03209828655863114</v>
      </c>
      <c r="AD14" s="1">
        <v>0</v>
      </c>
      <c r="AE14" s="1">
        <v>0</v>
      </c>
      <c r="AF14" s="1">
        <v>0</v>
      </c>
      <c r="AH14" s="1">
        <f aca="true" t="shared" si="2" ref="AH14:AH36">AVERAGE(C14,G14,AD14,L14,Q14,V14,AA14)</f>
        <v>0.007892857142857142</v>
      </c>
      <c r="AI14" s="1">
        <f aca="true" t="shared" si="3" ref="AI14:AI36">STDEV(C14,G14,AD14,L14,Q14,V14,AA14)</f>
        <v>0.014071141524749291</v>
      </c>
      <c r="AJ14" s="1">
        <f aca="true" t="shared" si="4" ref="AJ14:AJ36">AVERAGE(B14,F14,AF14,J14,O14,T14,Y14)</f>
        <v>0.008142857142857143</v>
      </c>
      <c r="AK14" s="1">
        <f aca="true" t="shared" si="5" ref="AK14:AK36">STDEV(B14,F14,AF14,J14,O14,T14,Y14)</f>
        <v>0.014404033826542843</v>
      </c>
      <c r="AM14" s="1">
        <v>0.0175</v>
      </c>
      <c r="AN14" s="1">
        <v>0.013435028842544399</v>
      </c>
      <c r="AP14" s="1">
        <v>0.0065</v>
      </c>
      <c r="AQ14" s="1">
        <v>0.009192388155425118</v>
      </c>
      <c r="AS14" s="1">
        <v>0.0075</v>
      </c>
      <c r="AT14" s="1">
        <v>0.010606601717798213</v>
      </c>
      <c r="AV14" s="1">
        <v>0</v>
      </c>
      <c r="AW14" s="1">
        <v>0</v>
      </c>
      <c r="AY14" s="1">
        <v>0.004</v>
      </c>
      <c r="AZ14" s="1">
        <v>0.0069282032302755096</v>
      </c>
      <c r="BB14" s="1">
        <f t="shared" si="0"/>
        <v>0.0071</v>
      </c>
      <c r="BC14" s="1">
        <f t="shared" si="1"/>
        <v>0.006494228206646267</v>
      </c>
    </row>
    <row r="15" spans="1:55" ht="12.75">
      <c r="A15" s="1" t="s">
        <v>5</v>
      </c>
      <c r="B15" s="1">
        <v>0</v>
      </c>
      <c r="C15" s="1">
        <v>0.002</v>
      </c>
      <c r="D15" s="1">
        <v>0.00282842712474619</v>
      </c>
      <c r="F15" s="1">
        <v>0</v>
      </c>
      <c r="G15" s="1">
        <v>0</v>
      </c>
      <c r="H15" s="1">
        <v>0</v>
      </c>
      <c r="J15" s="9">
        <v>0</v>
      </c>
      <c r="K15" s="9">
        <v>0</v>
      </c>
      <c r="L15" s="9">
        <v>0</v>
      </c>
      <c r="M15" s="9">
        <v>0</v>
      </c>
      <c r="O15" s="9">
        <v>0</v>
      </c>
      <c r="P15" s="9">
        <v>0</v>
      </c>
      <c r="Q15" s="9">
        <v>0</v>
      </c>
      <c r="R15" s="9">
        <v>0</v>
      </c>
      <c r="S15" s="16"/>
      <c r="T15" s="9">
        <v>0</v>
      </c>
      <c r="U15" s="9">
        <v>0</v>
      </c>
      <c r="V15" s="9">
        <v>0</v>
      </c>
      <c r="W15" s="9">
        <v>0</v>
      </c>
      <c r="Y15" s="9">
        <v>0</v>
      </c>
      <c r="Z15" s="9">
        <v>0</v>
      </c>
      <c r="AA15" s="9">
        <v>0.0195</v>
      </c>
      <c r="AB15" s="9">
        <v>0.04776504998427197</v>
      </c>
      <c r="AD15" s="1">
        <v>0</v>
      </c>
      <c r="AE15" s="1">
        <v>0</v>
      </c>
      <c r="AF15" s="1">
        <v>0</v>
      </c>
      <c r="AH15" s="1">
        <f t="shared" si="2"/>
        <v>0.0030714285714285713</v>
      </c>
      <c r="AI15" s="1">
        <f t="shared" si="3"/>
        <v>0.007282562343414184</v>
      </c>
      <c r="AJ15" s="1">
        <f t="shared" si="4"/>
        <v>0</v>
      </c>
      <c r="AK15" s="1">
        <f t="shared" si="5"/>
        <v>0</v>
      </c>
      <c r="AM15" s="1">
        <v>0</v>
      </c>
      <c r="AN15" s="1">
        <v>0</v>
      </c>
      <c r="AP15" s="1">
        <v>0</v>
      </c>
      <c r="AQ15" s="1">
        <v>0</v>
      </c>
      <c r="AS15" s="1">
        <v>0</v>
      </c>
      <c r="AT15" s="1">
        <v>0</v>
      </c>
      <c r="AV15" s="1">
        <v>0</v>
      </c>
      <c r="AW15" s="1">
        <v>0</v>
      </c>
      <c r="AY15" s="1">
        <v>0</v>
      </c>
      <c r="AZ15" s="1">
        <v>0</v>
      </c>
      <c r="BB15" s="1">
        <f t="shared" si="0"/>
        <v>0</v>
      </c>
      <c r="BC15" s="1">
        <f t="shared" si="1"/>
        <v>0</v>
      </c>
    </row>
    <row r="16" spans="1:55" ht="12.75">
      <c r="A16" s="1" t="s">
        <v>10</v>
      </c>
      <c r="B16" s="1">
        <v>10.786</v>
      </c>
      <c r="C16" s="1">
        <v>11.063500000000001</v>
      </c>
      <c r="D16" s="1">
        <v>0.14919953083022391</v>
      </c>
      <c r="F16" s="1">
        <v>10.35</v>
      </c>
      <c r="G16" s="1">
        <v>9.0855</v>
      </c>
      <c r="H16" s="1">
        <v>0.09828784258505134</v>
      </c>
      <c r="J16" s="9">
        <v>10.0505</v>
      </c>
      <c r="K16" s="9">
        <v>0.9468159800088115</v>
      </c>
      <c r="L16" s="9">
        <v>9.545</v>
      </c>
      <c r="M16" s="9">
        <v>0.10780538019981363</v>
      </c>
      <c r="O16" s="9">
        <v>9.769</v>
      </c>
      <c r="P16" s="9">
        <v>0.4157787873377048</v>
      </c>
      <c r="Q16" s="9">
        <v>9.564</v>
      </c>
      <c r="R16" s="9">
        <v>0.05575840743780258</v>
      </c>
      <c r="S16" s="16"/>
      <c r="T16" s="9">
        <v>11.339500000000001</v>
      </c>
      <c r="U16" s="9">
        <v>0.24112341238456927</v>
      </c>
      <c r="V16" s="9">
        <v>11.3455</v>
      </c>
      <c r="W16" s="9">
        <v>0.12374368670761826</v>
      </c>
      <c r="Y16" s="9">
        <v>10.626999999999999</v>
      </c>
      <c r="Z16" s="9">
        <v>0.9418662325404974</v>
      </c>
      <c r="AA16" s="9">
        <v>10.068666666666667</v>
      </c>
      <c r="AB16" s="9">
        <v>0.4011297379485741</v>
      </c>
      <c r="AD16" s="1">
        <v>9.703</v>
      </c>
      <c r="AE16" s="1">
        <v>0.07003332540060213</v>
      </c>
      <c r="AF16" s="1">
        <v>9.838</v>
      </c>
      <c r="AH16" s="1">
        <f t="shared" si="2"/>
        <v>10.05359523809524</v>
      </c>
      <c r="AI16" s="1">
        <f t="shared" si="3"/>
        <v>0.8413927654278109</v>
      </c>
      <c r="AJ16" s="1">
        <f t="shared" si="4"/>
        <v>10.394285714285713</v>
      </c>
      <c r="AK16" s="1">
        <f t="shared" si="5"/>
        <v>0.5659228346355591</v>
      </c>
      <c r="AM16" s="1">
        <v>13.379</v>
      </c>
      <c r="AN16" s="1">
        <v>0.2545584412271396</v>
      </c>
      <c r="AP16" s="1">
        <v>13.1965</v>
      </c>
      <c r="AQ16" s="1">
        <v>0.7516545084012489</v>
      </c>
      <c r="AS16" s="1">
        <v>12.6775</v>
      </c>
      <c r="AT16" s="1">
        <v>0.8718626612030268</v>
      </c>
      <c r="AV16" s="1">
        <v>12.6115</v>
      </c>
      <c r="AW16" s="1">
        <v>0.3259762261271147</v>
      </c>
      <c r="AY16" s="1">
        <v>12.534666666666666</v>
      </c>
      <c r="AZ16" s="1">
        <v>1.0205696121937649</v>
      </c>
      <c r="BB16" s="1">
        <f t="shared" si="0"/>
        <v>12.879833333333334</v>
      </c>
      <c r="BC16" s="1">
        <f t="shared" si="1"/>
        <v>0.38128949704327864</v>
      </c>
    </row>
    <row r="17" spans="1:55" ht="12.75">
      <c r="A17" s="1" t="s">
        <v>9</v>
      </c>
      <c r="B17" s="1">
        <v>0.2</v>
      </c>
      <c r="C17" s="1">
        <v>0.20800000000000002</v>
      </c>
      <c r="D17" s="1">
        <v>0.031112698372207814</v>
      </c>
      <c r="F17" s="1">
        <v>0.146</v>
      </c>
      <c r="G17" s="1">
        <v>0.157</v>
      </c>
      <c r="H17" s="1">
        <v>0.0014142135623730963</v>
      </c>
      <c r="J17" s="9">
        <v>0.112</v>
      </c>
      <c r="K17" s="9">
        <v>0.005656854249492385</v>
      </c>
      <c r="L17" s="9">
        <v>0.102</v>
      </c>
      <c r="M17" s="9">
        <v>0.045306364527146405</v>
      </c>
      <c r="O17" s="9">
        <v>0.106</v>
      </c>
      <c r="P17" s="9">
        <v>0.0014142135623730963</v>
      </c>
      <c r="Q17" s="9">
        <v>0.11900000000000001</v>
      </c>
      <c r="R17" s="9">
        <v>0.03119294792096436</v>
      </c>
      <c r="S17" s="16"/>
      <c r="T17" s="9">
        <v>0.1355</v>
      </c>
      <c r="U17" s="9">
        <v>0.0035355339059327407</v>
      </c>
      <c r="V17" s="9">
        <v>0.161</v>
      </c>
      <c r="W17" s="9">
        <v>0.046669047558312055</v>
      </c>
      <c r="Y17" s="9">
        <v>0.152</v>
      </c>
      <c r="Z17" s="9">
        <v>0</v>
      </c>
      <c r="AA17" s="9">
        <v>0.12866666666666668</v>
      </c>
      <c r="AB17" s="9">
        <v>0.027947569959956557</v>
      </c>
      <c r="AD17" s="1">
        <v>0.14725</v>
      </c>
      <c r="AE17" s="1">
        <v>0.020838665984174637</v>
      </c>
      <c r="AF17" s="1">
        <v>0.154</v>
      </c>
      <c r="AH17" s="1">
        <f t="shared" si="2"/>
        <v>0.1461309523809524</v>
      </c>
      <c r="AI17" s="1">
        <f t="shared" si="3"/>
        <v>0.03453714643868228</v>
      </c>
      <c r="AJ17" s="1">
        <f t="shared" si="4"/>
        <v>0.14364285714285713</v>
      </c>
      <c r="AK17" s="1">
        <f t="shared" si="5"/>
        <v>0.031207256482152758</v>
      </c>
      <c r="AM17" s="1">
        <v>0.202</v>
      </c>
      <c r="AN17" s="1">
        <v>0.016970562748476633</v>
      </c>
      <c r="AP17" s="1">
        <v>0.2225</v>
      </c>
      <c r="AQ17" s="1">
        <v>0.05020458146424482</v>
      </c>
      <c r="AS17" s="1">
        <v>0.2075</v>
      </c>
      <c r="AT17" s="1">
        <v>0.0035355339059327407</v>
      </c>
      <c r="AV17" s="1">
        <v>0.139</v>
      </c>
      <c r="AW17" s="1">
        <v>0.026870057685088555</v>
      </c>
      <c r="AY17" s="1">
        <v>0.20233333333333334</v>
      </c>
      <c r="AZ17" s="1">
        <v>0.03601851375797385</v>
      </c>
      <c r="BB17" s="1">
        <f t="shared" si="0"/>
        <v>0.19466666666666668</v>
      </c>
      <c r="BC17" s="1">
        <f t="shared" si="1"/>
        <v>0.0322130494606698</v>
      </c>
    </row>
    <row r="18" spans="1:55" ht="12.75">
      <c r="A18" s="1" t="s">
        <v>4</v>
      </c>
      <c r="B18" s="1">
        <v>49.344</v>
      </c>
      <c r="C18" s="1">
        <v>49.2825</v>
      </c>
      <c r="D18" s="1">
        <v>0.2722361107592449</v>
      </c>
      <c r="F18" s="1">
        <v>50.13</v>
      </c>
      <c r="G18" s="1">
        <v>50.715999999999994</v>
      </c>
      <c r="H18" s="1">
        <v>0.11879393923933947</v>
      </c>
      <c r="J18" s="9">
        <v>50.016000000000005</v>
      </c>
      <c r="K18" s="9">
        <v>0.6448813844418065</v>
      </c>
      <c r="L18" s="9">
        <v>50.639500000000005</v>
      </c>
      <c r="M18" s="9">
        <v>0.13051309002037406</v>
      </c>
      <c r="O18" s="9">
        <v>50.2305</v>
      </c>
      <c r="P18" s="9">
        <v>0.4277996026174837</v>
      </c>
      <c r="Q18" s="9">
        <v>50.572333333333326</v>
      </c>
      <c r="R18" s="9">
        <v>0.4014527784609291</v>
      </c>
      <c r="S18" s="16"/>
      <c r="T18" s="9">
        <v>49.2325</v>
      </c>
      <c r="U18" s="9">
        <v>0.277892965006006</v>
      </c>
      <c r="V18" s="9">
        <v>49.0025</v>
      </c>
      <c r="W18" s="9">
        <v>0.019091883092037507</v>
      </c>
      <c r="Y18" s="9">
        <v>49.948</v>
      </c>
      <c r="Z18" s="9">
        <v>0.18526197667087577</v>
      </c>
      <c r="AA18" s="9">
        <v>49.62066666666667</v>
      </c>
      <c r="AB18" s="9">
        <v>0.47722224033026767</v>
      </c>
      <c r="AD18" s="1">
        <v>50.6795</v>
      </c>
      <c r="AE18" s="1">
        <v>0.14571776373066797</v>
      </c>
      <c r="AF18" s="1">
        <v>50.273</v>
      </c>
      <c r="AH18" s="1">
        <f t="shared" si="2"/>
        <v>50.07328571428572</v>
      </c>
      <c r="AI18" s="1">
        <f t="shared" si="3"/>
        <v>0.744648983390684</v>
      </c>
      <c r="AJ18" s="1">
        <f t="shared" si="4"/>
        <v>49.882000000000005</v>
      </c>
      <c r="AK18" s="1">
        <f t="shared" si="5"/>
        <v>0.4221854845122088</v>
      </c>
      <c r="AM18" s="1">
        <v>47.1515</v>
      </c>
      <c r="AN18" s="1">
        <v>0.1322289680818827</v>
      </c>
      <c r="AP18" s="1">
        <v>47.3215</v>
      </c>
      <c r="AQ18" s="1">
        <v>0.31890515831565613</v>
      </c>
      <c r="AS18" s="1">
        <v>47.441</v>
      </c>
      <c r="AT18" s="1">
        <v>0.8555992052349674</v>
      </c>
      <c r="AV18" s="1">
        <v>48.849500000000006</v>
      </c>
      <c r="AW18" s="1">
        <v>0.017677669529662685</v>
      </c>
      <c r="AY18" s="1">
        <v>48.47866666666667</v>
      </c>
      <c r="AZ18" s="1">
        <v>0.7681213011844803</v>
      </c>
      <c r="BB18" s="1">
        <f t="shared" si="0"/>
        <v>47.84843333333333</v>
      </c>
      <c r="BC18" s="1">
        <f t="shared" si="1"/>
        <v>0.7630047928350445</v>
      </c>
    </row>
    <row r="19" spans="1:55" ht="13.5" customHeight="1">
      <c r="A19" s="1" t="s">
        <v>7</v>
      </c>
      <c r="B19" s="1">
        <v>0.178</v>
      </c>
      <c r="C19" s="1">
        <v>0.1585</v>
      </c>
      <c r="D19" s="1">
        <v>0.03747665940288697</v>
      </c>
      <c r="F19" s="1">
        <v>0.179</v>
      </c>
      <c r="G19" s="1">
        <v>0.179</v>
      </c>
      <c r="H19" s="1">
        <v>0.004242640687119289</v>
      </c>
      <c r="J19" s="9">
        <v>0.1625</v>
      </c>
      <c r="K19" s="9">
        <v>0.013435028842544923</v>
      </c>
      <c r="L19" s="9">
        <v>0.178</v>
      </c>
      <c r="M19" s="9">
        <v>0.022553639765383233</v>
      </c>
      <c r="O19" s="9">
        <v>0.18</v>
      </c>
      <c r="P19" s="9">
        <v>0.009899494936611674</v>
      </c>
      <c r="Q19" s="9">
        <v>0.17966666666666664</v>
      </c>
      <c r="R19" s="9">
        <v>0.03547299442298804</v>
      </c>
      <c r="S19" s="16"/>
      <c r="T19" s="9">
        <v>0.158</v>
      </c>
      <c r="U19" s="9">
        <v>0.014142135623730907</v>
      </c>
      <c r="V19" s="9">
        <v>0.1395</v>
      </c>
      <c r="W19" s="9">
        <v>0.028991378028648224</v>
      </c>
      <c r="Y19" s="9">
        <v>0.16449999999999998</v>
      </c>
      <c r="Z19" s="9">
        <v>0.02050609665441015</v>
      </c>
      <c r="AA19" s="9">
        <v>0.18716666666666668</v>
      </c>
      <c r="AB19" s="9">
        <v>0.019559311507992113</v>
      </c>
      <c r="AD19" s="1">
        <v>0.15625</v>
      </c>
      <c r="AE19" s="1">
        <v>0.008421203397773193</v>
      </c>
      <c r="AF19" s="1">
        <v>0.187</v>
      </c>
      <c r="AH19" s="1">
        <f t="shared" si="2"/>
        <v>0.16829761904761906</v>
      </c>
      <c r="AI19" s="1">
        <f t="shared" si="3"/>
        <v>0.01714844347912105</v>
      </c>
      <c r="AJ19" s="1">
        <f t="shared" si="4"/>
        <v>0.17271428571428574</v>
      </c>
      <c r="AK19" s="1">
        <f t="shared" si="5"/>
        <v>0.010900524233789333</v>
      </c>
      <c r="AM19" s="1">
        <v>0.1945</v>
      </c>
      <c r="AN19" s="1">
        <v>0.013435028842544395</v>
      </c>
      <c r="AP19" s="1">
        <v>0.198</v>
      </c>
      <c r="AQ19" s="1">
        <v>0.008485281374238558</v>
      </c>
      <c r="AS19" s="1">
        <v>0.18</v>
      </c>
      <c r="AT19" s="1">
        <v>0.009899494936611674</v>
      </c>
      <c r="AV19" s="1">
        <v>0.1795</v>
      </c>
      <c r="AW19" s="1">
        <v>0.017677669529663893</v>
      </c>
      <c r="AY19" s="1">
        <v>0.17300000000000001</v>
      </c>
      <c r="AZ19" s="1">
        <v>0.012529964086141666</v>
      </c>
      <c r="BB19" s="1">
        <f t="shared" si="0"/>
        <v>0.185</v>
      </c>
      <c r="BC19" s="1">
        <f t="shared" si="1"/>
        <v>0.01070630655268193</v>
      </c>
    </row>
    <row r="20" ht="12.75">
      <c r="S20" s="16"/>
    </row>
    <row r="21" spans="1:55" ht="12.75">
      <c r="A21" s="1" t="s">
        <v>11</v>
      </c>
      <c r="B21" s="1">
        <v>101.218</v>
      </c>
      <c r="C21" s="1">
        <v>101.09450000000001</v>
      </c>
      <c r="D21" s="1">
        <v>0.490024999362372</v>
      </c>
      <c r="F21" s="1">
        <v>101.49</v>
      </c>
      <c r="G21" s="1">
        <v>100.89099999999999</v>
      </c>
      <c r="H21" s="1">
        <v>0.04808326112068371</v>
      </c>
      <c r="J21" s="9">
        <v>101.22550000000001</v>
      </c>
      <c r="K21" s="9">
        <v>0.1788980156401966</v>
      </c>
      <c r="L21" s="9">
        <v>101.385</v>
      </c>
      <c r="M21" s="9">
        <v>0.17497999885701115</v>
      </c>
      <c r="N21" s="17"/>
      <c r="O21" s="9">
        <v>100.97649999999999</v>
      </c>
      <c r="P21" s="9">
        <v>1.0458109293770863</v>
      </c>
      <c r="Q21" s="9">
        <v>101.255</v>
      </c>
      <c r="R21" s="9">
        <v>0.5548702551069513</v>
      </c>
      <c r="S21" s="16"/>
      <c r="T21" s="9">
        <v>101.0755</v>
      </c>
      <c r="U21" s="9">
        <v>0.2821356056934331</v>
      </c>
      <c r="V21" s="9">
        <v>101.0825</v>
      </c>
      <c r="W21" s="9">
        <v>0.08131727983644935</v>
      </c>
      <c r="Y21" s="9">
        <v>101.40950000000001</v>
      </c>
      <c r="Z21" s="9">
        <v>0.545179328291995</v>
      </c>
      <c r="AA21" s="9">
        <v>100.41083333333334</v>
      </c>
      <c r="AB21" s="9">
        <v>1.0117255391979691</v>
      </c>
      <c r="AD21" s="1">
        <v>101.59875</v>
      </c>
      <c r="AE21" s="1">
        <v>0.22072513072446856</v>
      </c>
      <c r="AF21" s="1">
        <v>101.206</v>
      </c>
      <c r="AH21" s="1">
        <f t="shared" si="2"/>
        <v>101.1025119047619</v>
      </c>
      <c r="AI21" s="1">
        <f t="shared" si="3"/>
        <v>0.3814283657698418</v>
      </c>
      <c r="AJ21" s="1">
        <f t="shared" si="4"/>
        <v>101.22871428571429</v>
      </c>
      <c r="AK21" s="1">
        <f t="shared" si="5"/>
        <v>0.17733275152070918</v>
      </c>
      <c r="AM21" s="1">
        <v>100.6825</v>
      </c>
      <c r="AN21" s="1">
        <v>0.20859650045003272</v>
      </c>
      <c r="AP21" s="1">
        <v>101.0585</v>
      </c>
      <c r="AQ21" s="1">
        <v>0.7530687219642065</v>
      </c>
      <c r="AS21" s="1">
        <v>100.1225</v>
      </c>
      <c r="AT21" s="1">
        <v>0.32597622612240645</v>
      </c>
      <c r="AV21" s="1">
        <v>101.6215</v>
      </c>
      <c r="AW21" s="1">
        <v>0.04313351365238438</v>
      </c>
      <c r="AY21" s="1">
        <v>101.13333333333333</v>
      </c>
      <c r="AZ21" s="1">
        <v>0.2470107959853823</v>
      </c>
      <c r="BB21" s="1">
        <f>AVERAGE(AM21,AP21,AS21,AV21,AY21)</f>
        <v>100.92366666666666</v>
      </c>
      <c r="BC21" s="1">
        <f>STDEV(AM21,AP21,AS21,AV21,AY21)</f>
        <v>0.5588248582683432</v>
      </c>
    </row>
    <row r="22" spans="14:19" ht="13.5" customHeight="1">
      <c r="N22" s="16"/>
      <c r="S22" s="16"/>
    </row>
    <row r="23" spans="1:55" ht="12.75">
      <c r="A23" s="1" t="s">
        <v>14</v>
      </c>
      <c r="B23" s="1">
        <v>0.9872792138691725</v>
      </c>
      <c r="C23" s="1">
        <v>0.9810804599950904</v>
      </c>
      <c r="D23" s="1">
        <v>0.001618276339687648</v>
      </c>
      <c r="F23" s="1">
        <v>0.9803131483178755</v>
      </c>
      <c r="G23" s="1">
        <v>0.9835436179381385</v>
      </c>
      <c r="H23" s="1">
        <v>0.004956983728323527</v>
      </c>
      <c r="J23" s="9">
        <v>0.9874527317392088</v>
      </c>
      <c r="K23" s="9">
        <v>0.00020939400069439512</v>
      </c>
      <c r="L23" s="9">
        <v>0.9837235819207694</v>
      </c>
      <c r="M23" s="9">
        <v>0.004088651827719243</v>
      </c>
      <c r="O23" s="9">
        <v>0.9838270683925371</v>
      </c>
      <c r="P23" s="9">
        <v>0.004823004927415385</v>
      </c>
      <c r="Q23" s="9">
        <v>0.9830961795206806</v>
      </c>
      <c r="R23" s="9">
        <v>0.002318885368101156</v>
      </c>
      <c r="T23" s="9">
        <v>0.9768910820001816</v>
      </c>
      <c r="U23" s="9">
        <v>0.002664538944838546</v>
      </c>
      <c r="V23" s="9">
        <v>0.9830822917923789</v>
      </c>
      <c r="W23" s="9">
        <v>0.0005922204858511825</v>
      </c>
      <c r="Y23" s="9">
        <v>0.9773592170952232</v>
      </c>
      <c r="Z23" s="9">
        <v>0.007031458546036436</v>
      </c>
      <c r="AA23" s="9">
        <v>0.9823550516375033</v>
      </c>
      <c r="AB23" s="9">
        <v>0.008140796343520903</v>
      </c>
      <c r="AD23" s="1">
        <v>0.9827024279533262</v>
      </c>
      <c r="AE23" s="1">
        <v>0.0010764166261438479</v>
      </c>
      <c r="AF23" s="1">
        <v>0.9837960373548242</v>
      </c>
      <c r="AH23" s="1">
        <f t="shared" si="2"/>
        <v>0.9827976586796981</v>
      </c>
      <c r="AI23" s="1">
        <f t="shared" si="3"/>
        <v>0.0008886001137002242</v>
      </c>
      <c r="AJ23" s="1">
        <f t="shared" si="4"/>
        <v>0.9824169283955747</v>
      </c>
      <c r="AK23" s="1">
        <f t="shared" si="5"/>
        <v>0.004348043319960863</v>
      </c>
      <c r="AM23" s="1">
        <v>0.9797941835662412</v>
      </c>
      <c r="AN23" s="1">
        <v>0.004390613519035529</v>
      </c>
      <c r="AP23" s="1">
        <v>0.9852295312990547</v>
      </c>
      <c r="AQ23" s="1">
        <v>0.002932839165032134</v>
      </c>
      <c r="AS23" s="1">
        <v>0.9791984549350896</v>
      </c>
      <c r="AT23" s="1">
        <v>0.0017705766631097885</v>
      </c>
      <c r="AV23" s="1">
        <v>0.9675233911463523</v>
      </c>
      <c r="AW23" s="1">
        <v>0.008876141015877704</v>
      </c>
      <c r="AY23" s="1">
        <v>0.970130342174182</v>
      </c>
      <c r="AZ23" s="1">
        <v>0.0031818099635878886</v>
      </c>
      <c r="BB23" s="1">
        <f aca="true" t="shared" si="6" ref="BB23:BB29">AVERAGE(AM23,AP23,AS23,AV23,AY23)</f>
        <v>0.9763751806241838</v>
      </c>
      <c r="BC23" s="1">
        <f aca="true" t="shared" si="7" ref="BC23:BC29">STDEV(AM23,AP23,AS23,AV23,AY23)</f>
        <v>0.007338463208541553</v>
      </c>
    </row>
    <row r="24" spans="1:55" ht="12.75">
      <c r="A24" s="1" t="s">
        <v>16</v>
      </c>
      <c r="B24" s="1">
        <v>0</v>
      </c>
      <c r="C24" s="1">
        <v>0</v>
      </c>
      <c r="D24" s="1">
        <v>0</v>
      </c>
      <c r="F24" s="1">
        <v>0</v>
      </c>
      <c r="G24" s="1">
        <v>0</v>
      </c>
      <c r="H24" s="1">
        <v>0</v>
      </c>
      <c r="J24" s="9">
        <v>0</v>
      </c>
      <c r="K24" s="9">
        <v>0</v>
      </c>
      <c r="L24" s="9">
        <v>0.00016760102603206121</v>
      </c>
      <c r="M24" s="9">
        <v>0.0002782780736348277</v>
      </c>
      <c r="O24" s="9">
        <v>0</v>
      </c>
      <c r="P24" s="9">
        <v>0</v>
      </c>
      <c r="Q24" s="9">
        <v>0</v>
      </c>
      <c r="R24" s="9">
        <v>0</v>
      </c>
      <c r="T24" s="9">
        <v>0.0004023446498971998</v>
      </c>
      <c r="U24" s="9">
        <v>1.4735384127288386E-06</v>
      </c>
      <c r="V24" s="9">
        <v>0.00013728183777916272</v>
      </c>
      <c r="W24" s="9">
        <v>6.475247104171714E-05</v>
      </c>
      <c r="Y24" s="9">
        <v>0.0006355173273009619</v>
      </c>
      <c r="Z24" s="9">
        <v>0.00033256327779075385</v>
      </c>
      <c r="AA24" s="9">
        <v>0.000706036820192813</v>
      </c>
      <c r="AB24" s="9">
        <v>0.0005916714065441278</v>
      </c>
      <c r="AD24" s="1">
        <v>0</v>
      </c>
      <c r="AE24" s="1">
        <v>0</v>
      </c>
      <c r="AF24" s="1">
        <v>0</v>
      </c>
      <c r="AH24" s="1">
        <f t="shared" si="2"/>
        <v>0.00014441709771486242</v>
      </c>
      <c r="AI24" s="1">
        <f t="shared" si="3"/>
        <v>0.0002580149580910358</v>
      </c>
      <c r="AJ24" s="1">
        <f t="shared" si="4"/>
        <v>0.00014826599674259454</v>
      </c>
      <c r="AK24" s="1">
        <f t="shared" si="5"/>
        <v>0.00026200631355946774</v>
      </c>
      <c r="AM24" s="1">
        <v>0.0003243591822855707</v>
      </c>
      <c r="AN24" s="1">
        <v>0.0002484436319366895</v>
      </c>
      <c r="AP24" s="1">
        <v>0.00012043146678735273</v>
      </c>
      <c r="AQ24" s="1">
        <v>0.0001703158136671592</v>
      </c>
      <c r="AS24" s="1">
        <v>0.00014021544653222343</v>
      </c>
      <c r="AT24" s="1">
        <v>0.00019829458614006995</v>
      </c>
      <c r="AV24" s="1">
        <v>0</v>
      </c>
      <c r="AW24" s="1">
        <v>0</v>
      </c>
      <c r="AY24" s="1">
        <v>7.358511905898956E-05</v>
      </c>
      <c r="AZ24" s="1">
        <v>0.00012745316489117485</v>
      </c>
      <c r="BB24" s="1">
        <f t="shared" si="6"/>
        <v>0.0001317182429328273</v>
      </c>
      <c r="BC24" s="1">
        <f t="shared" si="7"/>
        <v>0.00012045671516370235</v>
      </c>
    </row>
    <row r="25" spans="1:55" ht="12.75">
      <c r="A25" s="1" t="s">
        <v>13</v>
      </c>
      <c r="B25" s="1">
        <v>0</v>
      </c>
      <c r="C25" s="1">
        <v>5.7089682283139845E-05</v>
      </c>
      <c r="D25" s="1">
        <v>8.073700295638737E-05</v>
      </c>
      <c r="F25" s="1">
        <v>0</v>
      </c>
      <c r="G25" s="1">
        <v>0</v>
      </c>
      <c r="H25" s="1">
        <v>0</v>
      </c>
      <c r="J25" s="9">
        <v>0</v>
      </c>
      <c r="K25" s="9">
        <v>0</v>
      </c>
      <c r="L25" s="9">
        <v>0</v>
      </c>
      <c r="M25" s="9">
        <v>0</v>
      </c>
      <c r="O25" s="9">
        <v>0</v>
      </c>
      <c r="P25" s="9">
        <v>0</v>
      </c>
      <c r="Q25" s="9">
        <v>0</v>
      </c>
      <c r="R25" s="9">
        <v>0</v>
      </c>
      <c r="T25" s="9">
        <v>0</v>
      </c>
      <c r="U25" s="9">
        <v>0</v>
      </c>
      <c r="V25" s="9">
        <v>0</v>
      </c>
      <c r="W25" s="9">
        <v>0</v>
      </c>
      <c r="Y25" s="9">
        <v>0</v>
      </c>
      <c r="Z25" s="9">
        <v>0</v>
      </c>
      <c r="AA25" s="9">
        <v>0.0005623465016517906</v>
      </c>
      <c r="AB25" s="9">
        <v>0.0013774619876860644</v>
      </c>
      <c r="AD25" s="1">
        <v>0</v>
      </c>
      <c r="AE25" s="1">
        <v>0</v>
      </c>
      <c r="AF25" s="1">
        <v>0</v>
      </c>
      <c r="AH25" s="1">
        <f t="shared" si="2"/>
        <v>8.849088341927578E-05</v>
      </c>
      <c r="AI25" s="1">
        <f t="shared" si="3"/>
        <v>0.000210031094763343</v>
      </c>
      <c r="AJ25" s="1">
        <f t="shared" si="4"/>
        <v>0</v>
      </c>
      <c r="AK25" s="1">
        <f t="shared" si="5"/>
        <v>0</v>
      </c>
      <c r="AM25" s="1">
        <v>0</v>
      </c>
      <c r="AN25" s="1">
        <v>0</v>
      </c>
      <c r="AP25" s="1">
        <v>0</v>
      </c>
      <c r="AQ25" s="1">
        <v>0</v>
      </c>
      <c r="AS25" s="1">
        <v>0</v>
      </c>
      <c r="AT25" s="1">
        <v>0</v>
      </c>
      <c r="AV25" s="1">
        <v>0</v>
      </c>
      <c r="AW25" s="1">
        <v>0</v>
      </c>
      <c r="AY25" s="1">
        <v>0</v>
      </c>
      <c r="AZ25" s="1">
        <v>0</v>
      </c>
      <c r="BB25" s="1">
        <f t="shared" si="6"/>
        <v>0</v>
      </c>
      <c r="BC25" s="1">
        <f t="shared" si="7"/>
        <v>0</v>
      </c>
    </row>
    <row r="26" spans="1:55" ht="12.75">
      <c r="A26" s="1" t="s">
        <v>18</v>
      </c>
      <c r="B26" s="1">
        <v>0.2188665473843279</v>
      </c>
      <c r="C26" s="1">
        <v>0.2248563042822383</v>
      </c>
      <c r="D26" s="1">
        <v>0.001936803619272306</v>
      </c>
      <c r="F26" s="1">
        <v>0.20876838361144595</v>
      </c>
      <c r="G26" s="1">
        <v>0.18341845513082153</v>
      </c>
      <c r="H26" s="1">
        <v>0.0018492839478025664</v>
      </c>
      <c r="J26" s="9">
        <v>0.20317315650614032</v>
      </c>
      <c r="K26" s="9">
        <v>0.019638048150473014</v>
      </c>
      <c r="L26" s="9">
        <v>0.1920735281007633</v>
      </c>
      <c r="M26" s="9">
        <v>0.0023619478680015796</v>
      </c>
      <c r="O26" s="9">
        <v>0.19758834193542923</v>
      </c>
      <c r="P26" s="9">
        <v>0.006521624816397075</v>
      </c>
      <c r="Q26" s="9">
        <v>0.19272822744692517</v>
      </c>
      <c r="R26" s="9">
        <v>0.0009069121990680482</v>
      </c>
      <c r="T26" s="9">
        <v>0.2306330862066378</v>
      </c>
      <c r="U26" s="9">
        <v>0.005748629552680861</v>
      </c>
      <c r="V26" s="9">
        <v>0.23092916442838624</v>
      </c>
      <c r="W26" s="9">
        <v>0.0024483260104412588</v>
      </c>
      <c r="Y26" s="9">
        <v>0.21469574634856006</v>
      </c>
      <c r="Z26" s="9">
        <v>0.018536462603414995</v>
      </c>
      <c r="AA26" s="9">
        <v>0.20516271000974806</v>
      </c>
      <c r="AB26" s="9">
        <v>0.006664515414619414</v>
      </c>
      <c r="AD26" s="1">
        <v>0.19496852729268055</v>
      </c>
      <c r="AE26" s="1">
        <v>0.0017700655159741344</v>
      </c>
      <c r="AF26" s="1">
        <v>0.19865228231167575</v>
      </c>
      <c r="AH26" s="1">
        <f t="shared" si="2"/>
        <v>0.20344813095593756</v>
      </c>
      <c r="AI26" s="1">
        <f t="shared" si="3"/>
        <v>0.01795293096087306</v>
      </c>
      <c r="AJ26" s="1">
        <f t="shared" si="4"/>
        <v>0.21033964918631673</v>
      </c>
      <c r="AK26" s="1">
        <f t="shared" si="5"/>
        <v>0.011947977760376271</v>
      </c>
      <c r="AM26" s="1">
        <v>0.2760412883959375</v>
      </c>
      <c r="AN26" s="1">
        <v>0.005941639557675118</v>
      </c>
      <c r="AP26" s="1">
        <v>0.2711466062729001</v>
      </c>
      <c r="AQ26" s="1">
        <v>0.01441188786671032</v>
      </c>
      <c r="AS26" s="1">
        <v>0.26228362879940675</v>
      </c>
      <c r="AT26" s="1">
        <v>0.01995229198249415</v>
      </c>
      <c r="AV26" s="1">
        <v>0.25617140948158373</v>
      </c>
      <c r="AW26" s="1">
        <v>0.006813161382775845</v>
      </c>
      <c r="AY26" s="1">
        <v>0.2560237436545688</v>
      </c>
      <c r="AZ26" s="1">
        <v>0.021439432092971923</v>
      </c>
      <c r="BB26" s="1">
        <f t="shared" si="6"/>
        <v>0.2643333353208794</v>
      </c>
      <c r="BC26" s="1">
        <f t="shared" si="7"/>
        <v>0.008991168864009835</v>
      </c>
    </row>
    <row r="27" spans="1:55" ht="12.75">
      <c r="A27" s="1" t="s">
        <v>17</v>
      </c>
      <c r="B27" s="1">
        <v>0.004110349128274449</v>
      </c>
      <c r="C27" s="1">
        <v>0.004283296241326108</v>
      </c>
      <c r="D27" s="1">
        <v>0.0006613260603914982</v>
      </c>
      <c r="F27" s="1">
        <v>0.002982682182585456</v>
      </c>
      <c r="G27" s="1">
        <v>0.0032101606280390835</v>
      </c>
      <c r="H27" s="1">
        <v>3.127824780161242E-05</v>
      </c>
      <c r="J27" s="9">
        <v>0.0022927096657417607</v>
      </c>
      <c r="K27" s="9">
        <v>0.00011016139190769235</v>
      </c>
      <c r="L27" s="9">
        <v>0.002079089788782771</v>
      </c>
      <c r="M27" s="9">
        <v>0.0009250750565421174</v>
      </c>
      <c r="O27" s="9">
        <v>0.0021720153771050063</v>
      </c>
      <c r="P27" s="9">
        <v>4.974308312647738E-05</v>
      </c>
      <c r="Q27" s="9">
        <v>0.0024308609417432957</v>
      </c>
      <c r="R27" s="9">
        <v>0.0006466739115368374</v>
      </c>
      <c r="T27" s="9">
        <v>0.0027912618858491394</v>
      </c>
      <c r="U27" s="9">
        <v>8.304969346774686E-05</v>
      </c>
      <c r="V27" s="9">
        <v>0.0033188857390114967</v>
      </c>
      <c r="W27" s="9">
        <v>0.0009610757928498594</v>
      </c>
      <c r="Y27" s="9">
        <v>0.00311050111385228</v>
      </c>
      <c r="Z27" s="9">
        <v>7.154355745046382E-06</v>
      </c>
      <c r="AA27" s="9">
        <v>0.002660191553879221</v>
      </c>
      <c r="AB27" s="9">
        <v>0.0005977298856387946</v>
      </c>
      <c r="AD27" s="1">
        <v>0.0029968357643894335</v>
      </c>
      <c r="AE27" s="1">
        <v>0.00042525171812727387</v>
      </c>
      <c r="AF27" s="1">
        <v>0.003149468049068839</v>
      </c>
      <c r="AH27" s="1">
        <f t="shared" si="2"/>
        <v>0.0029970458081673445</v>
      </c>
      <c r="AI27" s="1">
        <f t="shared" si="3"/>
        <v>0.0007164866169462187</v>
      </c>
      <c r="AJ27" s="1">
        <f t="shared" si="4"/>
        <v>0.002944141057496705</v>
      </c>
      <c r="AK27" s="1">
        <f t="shared" si="5"/>
        <v>0.0006422972429875856</v>
      </c>
      <c r="AM27" s="1">
        <v>0.0042206137229046075</v>
      </c>
      <c r="AN27" s="1">
        <v>0.0003440770399090778</v>
      </c>
      <c r="AP27" s="1">
        <v>0.0046287686925473494</v>
      </c>
      <c r="AQ27" s="1">
        <v>0.0010272222486672482</v>
      </c>
      <c r="AS27" s="1">
        <v>0.004346593838487813</v>
      </c>
      <c r="AT27" s="1">
        <v>4.2254065356262413E-05</v>
      </c>
      <c r="AV27" s="1">
        <v>0.0028598001731477</v>
      </c>
      <c r="AW27" s="1">
        <v>0.0005549286266991943</v>
      </c>
      <c r="AY27" s="1">
        <v>0.004183962597526335</v>
      </c>
      <c r="AZ27" s="1">
        <v>0.0007347787809329912</v>
      </c>
      <c r="BB27" s="1">
        <f t="shared" si="6"/>
        <v>0.004047947804922761</v>
      </c>
      <c r="BC27" s="1">
        <f t="shared" si="7"/>
        <v>0.0006867588177077425</v>
      </c>
    </row>
    <row r="28" spans="1:55" ht="12.75">
      <c r="A28" s="1" t="s">
        <v>12</v>
      </c>
      <c r="B28" s="1">
        <v>1.7848670598690775</v>
      </c>
      <c r="C28" s="1">
        <v>1.7855262297287453</v>
      </c>
      <c r="D28" s="1">
        <v>0.0011632527788765588</v>
      </c>
      <c r="F28" s="1">
        <v>1.8024973507132194</v>
      </c>
      <c r="G28" s="1">
        <v>1.8251270319508661</v>
      </c>
      <c r="H28" s="1">
        <v>0.0029321039017356837</v>
      </c>
      <c r="J28" s="9">
        <v>1.802116704354101</v>
      </c>
      <c r="K28" s="9">
        <v>0.01879897863599041</v>
      </c>
      <c r="L28" s="9">
        <v>1.8164733548665652</v>
      </c>
      <c r="M28" s="9">
        <v>0.002778730149977267</v>
      </c>
      <c r="O28" s="9">
        <v>1.8113482432554802</v>
      </c>
      <c r="P28" s="9">
        <v>0.0018927608144110593</v>
      </c>
      <c r="Q28" s="9">
        <v>1.8166212204188419</v>
      </c>
      <c r="R28" s="9">
        <v>0.0033996827765249444</v>
      </c>
      <c r="T28" s="9">
        <v>1.784887084231702</v>
      </c>
      <c r="U28" s="9">
        <v>0.003537903861469546</v>
      </c>
      <c r="V28" s="9">
        <v>1.7779792187904926</v>
      </c>
      <c r="W28" s="9">
        <v>0.0012346549803447491</v>
      </c>
      <c r="Y28" s="9">
        <v>1.7989932554317973</v>
      </c>
      <c r="Z28" s="9">
        <v>0.010810396364604529</v>
      </c>
      <c r="AA28" s="9">
        <v>1.8026878289953945</v>
      </c>
      <c r="AB28" s="9">
        <v>0.00686894116879068</v>
      </c>
      <c r="AD28" s="1">
        <v>1.815253010872457</v>
      </c>
      <c r="AE28" s="1">
        <v>0.0011908106661515292</v>
      </c>
      <c r="AF28" s="1">
        <v>1.8095646117811037</v>
      </c>
      <c r="AH28" s="1">
        <f t="shared" si="2"/>
        <v>1.805666842231909</v>
      </c>
      <c r="AI28" s="1">
        <f t="shared" si="3"/>
        <v>0.017741176274361288</v>
      </c>
      <c r="AJ28" s="1">
        <f t="shared" si="4"/>
        <v>1.7991820442337831</v>
      </c>
      <c r="AK28" s="1">
        <f t="shared" si="5"/>
        <v>0.010682679865239943</v>
      </c>
      <c r="AM28" s="1">
        <v>1.734149814578056</v>
      </c>
      <c r="AN28" s="1">
        <v>0.0005308046512967461</v>
      </c>
      <c r="AP28" s="1">
        <v>1.7334415599450408</v>
      </c>
      <c r="AQ28" s="1">
        <v>0.018290817192294747</v>
      </c>
      <c r="AS28" s="1">
        <v>1.7490652718879174</v>
      </c>
      <c r="AT28" s="1">
        <v>0.018745764455454554</v>
      </c>
      <c r="AV28" s="1">
        <v>1.7687743998908065</v>
      </c>
      <c r="AW28" s="1">
        <v>0.0019645833590688877</v>
      </c>
      <c r="AY28" s="1">
        <v>1.7648297785143872</v>
      </c>
      <c r="AZ28" s="1">
        <v>0.023579821960828015</v>
      </c>
      <c r="BB28" s="1">
        <f t="shared" si="6"/>
        <v>1.7500521649632415</v>
      </c>
      <c r="BC28" s="1">
        <f t="shared" si="7"/>
        <v>0.01657310206129155</v>
      </c>
    </row>
    <row r="29" spans="1:55" ht="12.75">
      <c r="A29" s="1" t="s">
        <v>15</v>
      </c>
      <c r="B29" s="1">
        <v>0.004627438193424497</v>
      </c>
      <c r="C29" s="1">
        <v>0.004129598381479932</v>
      </c>
      <c r="D29" s="1">
        <v>0.0009959739823524622</v>
      </c>
      <c r="F29" s="1">
        <v>0.004625717043700149</v>
      </c>
      <c r="G29" s="1">
        <v>0.004629635764334554</v>
      </c>
      <c r="H29" s="1">
        <v>0.00010632553945415262</v>
      </c>
      <c r="J29" s="9">
        <v>0.004207645208091216</v>
      </c>
      <c r="K29" s="9">
        <v>0.00033755079746356246</v>
      </c>
      <c r="L29" s="9">
        <v>0.004588749053136783</v>
      </c>
      <c r="M29" s="9">
        <v>0.0005798835465730026</v>
      </c>
      <c r="O29" s="9">
        <v>0.004664010707769572</v>
      </c>
      <c r="P29" s="9">
        <v>0.00021196767539130308</v>
      </c>
      <c r="Q29" s="9">
        <v>0.004641128605753087</v>
      </c>
      <c r="R29" s="9">
        <v>0.000938765830669341</v>
      </c>
      <c r="T29" s="9">
        <v>0.004117567356152332</v>
      </c>
      <c r="U29" s="9">
        <v>0.00038356909495337996</v>
      </c>
      <c r="V29" s="9">
        <v>0.0036378558156296144</v>
      </c>
      <c r="W29" s="9">
        <v>0.0007571167767883753</v>
      </c>
      <c r="Y29" s="9">
        <v>0.004258796021306101</v>
      </c>
      <c r="Z29" s="9">
        <v>0.0005406072651239994</v>
      </c>
      <c r="AA29" s="9">
        <v>0.00488807282287628</v>
      </c>
      <c r="AB29" s="9">
        <v>0.000523781495176871</v>
      </c>
      <c r="AD29" s="1">
        <v>0.004022265527708089</v>
      </c>
      <c r="AE29" s="1">
        <v>0.00021542494473792228</v>
      </c>
      <c r="AF29" s="1">
        <v>0.004837600503327513</v>
      </c>
      <c r="AH29" s="1">
        <f t="shared" si="2"/>
        <v>0.004362472281559763</v>
      </c>
      <c r="AI29" s="1">
        <f t="shared" si="3"/>
        <v>0.00044187530128808383</v>
      </c>
      <c r="AJ29" s="1">
        <f t="shared" si="4"/>
        <v>0.0044769678619673405</v>
      </c>
      <c r="AK29" s="1">
        <f t="shared" si="5"/>
        <v>0.00027661975568871167</v>
      </c>
      <c r="AM29" s="1">
        <v>0.005140718885335102</v>
      </c>
      <c r="AN29" s="1">
        <v>0.0003422803152118349</v>
      </c>
      <c r="AP29" s="1">
        <v>0.005212234333526063</v>
      </c>
      <c r="AQ29" s="1">
        <v>0.00020351373688781815</v>
      </c>
      <c r="AS29" s="1">
        <v>0.004770784916953524</v>
      </c>
      <c r="AT29" s="1">
        <v>0.0002972332102851286</v>
      </c>
      <c r="AV29" s="1">
        <v>0.004670999308109875</v>
      </c>
      <c r="AW29" s="1">
        <v>0.00045653235266613653</v>
      </c>
      <c r="AY29" s="1">
        <v>0.004526947773380322</v>
      </c>
      <c r="AZ29" s="1">
        <v>0.00033784762177943215</v>
      </c>
      <c r="BB29" s="1">
        <f t="shared" si="6"/>
        <v>0.004864337043460977</v>
      </c>
      <c r="BC29" s="1">
        <f t="shared" si="7"/>
        <v>0.00029890736307536855</v>
      </c>
    </row>
    <row r="31" spans="1:55" ht="12.75">
      <c r="A31" s="1" t="s">
        <v>19</v>
      </c>
      <c r="B31" s="1">
        <v>3</v>
      </c>
      <c r="C31" s="1">
        <v>3</v>
      </c>
      <c r="D31" s="1">
        <v>0</v>
      </c>
      <c r="F31" s="1">
        <v>3</v>
      </c>
      <c r="G31" s="1">
        <v>3</v>
      </c>
      <c r="H31" s="1">
        <v>6.280369834735101E-16</v>
      </c>
      <c r="J31" s="9">
        <v>3</v>
      </c>
      <c r="K31" s="9">
        <v>0</v>
      </c>
      <c r="L31" s="9">
        <v>3</v>
      </c>
      <c r="M31" s="9">
        <v>0</v>
      </c>
      <c r="O31" s="9">
        <v>3</v>
      </c>
      <c r="P31" s="9">
        <v>0</v>
      </c>
      <c r="Q31" s="9">
        <v>3</v>
      </c>
      <c r="R31" s="9">
        <v>0</v>
      </c>
      <c r="T31" s="9">
        <v>3</v>
      </c>
      <c r="U31" s="9">
        <v>0</v>
      </c>
      <c r="V31" s="9">
        <v>3</v>
      </c>
      <c r="W31" s="9">
        <v>0</v>
      </c>
      <c r="Y31" s="9">
        <v>3</v>
      </c>
      <c r="Z31" s="9">
        <v>0</v>
      </c>
      <c r="AA31" s="9">
        <v>3</v>
      </c>
      <c r="AB31" s="9">
        <v>0</v>
      </c>
      <c r="AD31" s="1">
        <v>3</v>
      </c>
      <c r="AE31" s="1">
        <v>2.5639502485114184E-16</v>
      </c>
      <c r="AF31" s="1">
        <v>3</v>
      </c>
      <c r="AH31" s="1">
        <f t="shared" si="2"/>
        <v>3</v>
      </c>
      <c r="AI31" s="1">
        <f t="shared" si="3"/>
        <v>0</v>
      </c>
      <c r="AJ31" s="1">
        <f t="shared" si="4"/>
        <v>3</v>
      </c>
      <c r="AK31" s="1">
        <f t="shared" si="5"/>
        <v>0</v>
      </c>
      <c r="AM31" s="1">
        <v>3</v>
      </c>
      <c r="AN31" s="1">
        <v>0</v>
      </c>
      <c r="AP31" s="1">
        <v>3</v>
      </c>
      <c r="AQ31" s="1">
        <v>4.440892098500626E-16</v>
      </c>
      <c r="AS31" s="1">
        <v>3</v>
      </c>
      <c r="AT31" s="1">
        <v>4.440892098500626E-16</v>
      </c>
      <c r="AV31" s="1">
        <v>3</v>
      </c>
      <c r="AW31" s="1">
        <v>4.440892098500626E-16</v>
      </c>
      <c r="AY31" s="1">
        <v>3</v>
      </c>
      <c r="AZ31" s="1">
        <v>7.021666937153402E-16</v>
      </c>
      <c r="BB31" s="1">
        <f>AVERAGE(AM31,AP31,AS31,AV31,AY31)</f>
        <v>3</v>
      </c>
      <c r="BC31" s="1">
        <f>STDEV(AM31,AP31,AS31,AV31,AY31)</f>
        <v>0</v>
      </c>
    </row>
    <row r="33" spans="1:55" ht="12.75">
      <c r="A33" s="1" t="s">
        <v>21</v>
      </c>
      <c r="B33" s="1">
        <v>89.07706360805433</v>
      </c>
      <c r="C33" s="1">
        <v>88.8153088024597</v>
      </c>
      <c r="D33" s="1">
        <v>0.0790930013213633</v>
      </c>
      <c r="F33" s="1">
        <v>89.62004970061575</v>
      </c>
      <c r="G33" s="1">
        <v>90.86817924311177</v>
      </c>
      <c r="H33" s="1">
        <v>0.07033229711633547</v>
      </c>
      <c r="J33" s="9">
        <v>89.86834423779663</v>
      </c>
      <c r="K33" s="9">
        <v>0.975072825993528</v>
      </c>
      <c r="L33" s="9">
        <v>90.43733924225114</v>
      </c>
      <c r="M33" s="9">
        <v>0.09733120095736995</v>
      </c>
      <c r="N33" s="11"/>
      <c r="O33" s="9">
        <v>90.16487854722075</v>
      </c>
      <c r="P33" s="9">
        <v>0.3019692341034905</v>
      </c>
      <c r="Q33" s="9">
        <v>90.40839921831206</v>
      </c>
      <c r="R33" s="9">
        <v>0.051175374073362465</v>
      </c>
      <c r="S33" s="11"/>
      <c r="T33" s="9">
        <v>88.55729277100656</v>
      </c>
      <c r="U33" s="9">
        <v>0.27266721339755007</v>
      </c>
      <c r="V33" s="9">
        <v>88.50477856882969</v>
      </c>
      <c r="W33" s="9">
        <v>0.11492867755303551</v>
      </c>
      <c r="X33" s="11"/>
      <c r="Y33" s="9">
        <v>89.33987492288034</v>
      </c>
      <c r="Z33" s="9">
        <v>0.8796221394230803</v>
      </c>
      <c r="AA33" s="9">
        <v>89.78269295743324</v>
      </c>
      <c r="AB33" s="9">
        <v>0.2995174843965817</v>
      </c>
      <c r="AD33" s="1">
        <v>90.30117113004653</v>
      </c>
      <c r="AE33" s="1">
        <v>0.08343836496670451</v>
      </c>
      <c r="AF33" s="1">
        <v>90.10802653358726</v>
      </c>
      <c r="AH33" s="1">
        <f t="shared" si="2"/>
        <v>89.87398130892059</v>
      </c>
      <c r="AI33" s="1">
        <f t="shared" si="3"/>
        <v>0.8923501294407247</v>
      </c>
      <c r="AJ33" s="1">
        <f t="shared" si="4"/>
        <v>89.53364718873738</v>
      </c>
      <c r="AK33" s="1">
        <f t="shared" si="5"/>
        <v>0.5841141975416388</v>
      </c>
      <c r="AM33" s="1">
        <v>86.26825621720066</v>
      </c>
      <c r="AN33" s="1">
        <v>0.25861409714378775</v>
      </c>
      <c r="AP33" s="1">
        <v>86.47297922906725</v>
      </c>
      <c r="AQ33" s="1">
        <v>0.7451202044407467</v>
      </c>
      <c r="AS33" s="1">
        <v>86.96010962554045</v>
      </c>
      <c r="AT33" s="1">
        <v>0.9841635187636469</v>
      </c>
      <c r="AV33" s="1">
        <v>87.34983187618155</v>
      </c>
      <c r="AW33" s="1">
        <v>0.28162540889033144</v>
      </c>
      <c r="AY33" s="1">
        <v>87.33018097674982</v>
      </c>
      <c r="AZ33" s="1">
        <v>1.0728697568330194</v>
      </c>
      <c r="BB33" s="1">
        <f>AVERAGE(AM33,AP33,AS33,AV33,AY33)</f>
        <v>86.87627158494794</v>
      </c>
      <c r="BC33" s="1">
        <f>STDEV(AM33,AP33,AS33,AV33,AY33)</f>
        <v>0.49235386516574725</v>
      </c>
    </row>
    <row r="34" spans="1:55" ht="12.75">
      <c r="A34" s="1" t="s">
        <v>22</v>
      </c>
      <c r="B34" s="1">
        <v>10.900575549643092</v>
      </c>
      <c r="C34" s="1">
        <v>11.160922739871971</v>
      </c>
      <c r="D34" s="1">
        <v>0.08262505798457306</v>
      </c>
      <c r="F34" s="1">
        <v>10.364579755929745</v>
      </c>
      <c r="G34" s="1">
        <v>9.117249571801462</v>
      </c>
      <c r="H34" s="1">
        <v>0.07039645207858121</v>
      </c>
      <c r="J34" s="9">
        <v>10.120112010005176</v>
      </c>
      <c r="K34" s="9">
        <v>0.9745194105213115</v>
      </c>
      <c r="L34" s="9">
        <v>9.5527870099699</v>
      </c>
      <c r="M34" s="9">
        <v>0.0999470352457136</v>
      </c>
      <c r="N34" s="11"/>
      <c r="O34" s="9">
        <v>9.82450323444327</v>
      </c>
      <c r="P34" s="9">
        <v>0.3019105448556857</v>
      </c>
      <c r="Q34" s="9">
        <v>9.580007723810793</v>
      </c>
      <c r="R34" s="9">
        <v>0.05084321398242267</v>
      </c>
      <c r="S34" s="11"/>
      <c r="T34" s="9">
        <v>11.426877182818416</v>
      </c>
      <c r="U34" s="9">
        <v>0.2718372679634906</v>
      </c>
      <c r="V34" s="9">
        <v>11.476237293142798</v>
      </c>
      <c r="W34" s="9">
        <v>0.10926931258844261</v>
      </c>
      <c r="X34" s="11"/>
      <c r="Y34" s="9">
        <v>10.643687976070913</v>
      </c>
      <c r="Z34" s="9">
        <v>0.8783662273821412</v>
      </c>
      <c r="AA34" s="9">
        <v>10.203835222630238</v>
      </c>
      <c r="AB34" s="9">
        <v>0.3014085357946051</v>
      </c>
      <c r="AD34" s="1">
        <v>9.684395550219964</v>
      </c>
      <c r="AE34" s="1">
        <v>0.08401386301943091</v>
      </c>
      <c r="AF34" s="1">
        <v>9.876484267149443</v>
      </c>
      <c r="AH34" s="1">
        <f t="shared" si="2"/>
        <v>10.110776444492446</v>
      </c>
      <c r="AI34" s="1">
        <f t="shared" si="3"/>
        <v>0.8886238860111553</v>
      </c>
      <c r="AJ34" s="1">
        <f t="shared" si="4"/>
        <v>10.450974282294293</v>
      </c>
      <c r="AK34" s="1">
        <f t="shared" si="5"/>
        <v>0.5818225599110991</v>
      </c>
      <c r="AM34" s="1">
        <v>13.702992635909403</v>
      </c>
      <c r="AN34" s="1">
        <v>0.26049005061161856</v>
      </c>
      <c r="AP34" s="1">
        <v>13.49566102918618</v>
      </c>
      <c r="AQ34" s="1">
        <v>0.7364433541376759</v>
      </c>
      <c r="AS34" s="1">
        <v>13.011782335319776</v>
      </c>
      <c r="AT34" s="1">
        <v>0.9823308782326687</v>
      </c>
      <c r="AV34" s="1">
        <v>12.632297835788428</v>
      </c>
      <c r="AW34" s="1">
        <v>0.27784863895708345</v>
      </c>
      <c r="AY34" s="1">
        <v>12.64390139164121</v>
      </c>
      <c r="AZ34" s="1">
        <v>1.075125307033181</v>
      </c>
      <c r="BB34" s="1">
        <f>AVERAGE(AM34,AP34,AS34,AV34,AY34)</f>
        <v>13.097327045569</v>
      </c>
      <c r="BC34" s="1">
        <f>STDEV(AM34,AP34,AS34,AV34,AY34)</f>
        <v>0.48853496724064993</v>
      </c>
    </row>
    <row r="35" spans="1:55" ht="12.75">
      <c r="A35" s="1" t="s">
        <v>23</v>
      </c>
      <c r="B35" s="1">
        <v>0.2047145703335272</v>
      </c>
      <c r="C35" s="1">
        <v>0.21262581512520246</v>
      </c>
      <c r="D35" s="1">
        <v>0.03308297687102766</v>
      </c>
      <c r="F35" s="1">
        <v>0.14807916233874915</v>
      </c>
      <c r="G35" s="1">
        <v>0.15957238679149174</v>
      </c>
      <c r="H35" s="1">
        <v>0.0019315522296434499</v>
      </c>
      <c r="J35" s="9">
        <v>0.1142035126766438</v>
      </c>
      <c r="K35" s="9">
        <v>0.005528730534793308</v>
      </c>
      <c r="L35" s="9">
        <v>0.1034637483700012</v>
      </c>
      <c r="M35" s="9">
        <v>0.04622036906423959</v>
      </c>
      <c r="N35" s="11"/>
      <c r="O35" s="9">
        <v>0.10800399527098008</v>
      </c>
      <c r="P35" s="9">
        <v>0.002719331847702762</v>
      </c>
      <c r="Q35" s="9">
        <v>0.1208536430609589</v>
      </c>
      <c r="R35" s="9">
        <v>0.032249838285664585</v>
      </c>
      <c r="S35" s="11"/>
      <c r="T35" s="9">
        <v>0.1382946383519667</v>
      </c>
      <c r="U35" s="9">
        <v>0.0039576412151079935</v>
      </c>
      <c r="V35" s="9">
        <v>0.16491021562027453</v>
      </c>
      <c r="W35" s="9">
        <v>0.047583562152540414</v>
      </c>
      <c r="X35" s="11"/>
      <c r="Y35" s="9">
        <v>0.15423137413338867</v>
      </c>
      <c r="Z35" s="9">
        <v>0.0009450289720466653</v>
      </c>
      <c r="AA35" s="9">
        <v>0.1323837110923391</v>
      </c>
      <c r="AB35" s="9">
        <v>0.03009945964712991</v>
      </c>
      <c r="AD35" s="1">
        <v>0.1488603710340851</v>
      </c>
      <c r="AE35" s="1">
        <v>0.02115406039533964</v>
      </c>
      <c r="AF35" s="1">
        <v>0.15658351001331544</v>
      </c>
      <c r="AH35" s="1">
        <f t="shared" si="2"/>
        <v>0.14895284158490757</v>
      </c>
      <c r="AI35" s="1">
        <f t="shared" si="3"/>
        <v>0.03548480257154134</v>
      </c>
      <c r="AJ35" s="1">
        <f t="shared" si="4"/>
        <v>0.1463015375883673</v>
      </c>
      <c r="AK35" s="1">
        <f t="shared" si="5"/>
        <v>0.032002445206020254</v>
      </c>
      <c r="AM35" s="1">
        <v>0.2095430522386713</v>
      </c>
      <c r="AN35" s="1">
        <v>0.017607824460712417</v>
      </c>
      <c r="AP35" s="1">
        <v>0.2304132644832126</v>
      </c>
      <c r="AQ35" s="1">
        <v>0.051452530688664684</v>
      </c>
      <c r="AS35" s="1">
        <v>0.21563806529401064</v>
      </c>
      <c r="AT35" s="1">
        <v>0.0022208057836780944</v>
      </c>
      <c r="AV35" s="1">
        <v>0.14096782482127113</v>
      </c>
      <c r="AW35" s="1">
        <v>0.026717184206591988</v>
      </c>
      <c r="AY35" s="1">
        <v>0.20658157598670268</v>
      </c>
      <c r="AZ35" s="1">
        <v>0.03599855743276931</v>
      </c>
      <c r="BB35" s="1">
        <f>AVERAGE(AM35,AP35,AS35,AV35,AY35)</f>
        <v>0.20062875656477366</v>
      </c>
      <c r="BC35" s="1">
        <f>STDEV(AM35,AP35,AS35,AV35,AY35)</f>
        <v>0.03459307648723865</v>
      </c>
    </row>
    <row r="36" spans="1:55" ht="12.75">
      <c r="A36" s="1" t="s">
        <v>19</v>
      </c>
      <c r="B36" s="1">
        <v>100.18235372803095</v>
      </c>
      <c r="C36" s="1">
        <v>100.18885735745687</v>
      </c>
      <c r="D36" s="1">
        <v>0.02955092020781692</v>
      </c>
      <c r="F36" s="1">
        <v>100.13270861888424</v>
      </c>
      <c r="G36" s="1">
        <v>100.14500120170473</v>
      </c>
      <c r="H36" s="1">
        <v>0.0018673972674018797</v>
      </c>
      <c r="J36" s="9">
        <v>100.10265976047845</v>
      </c>
      <c r="K36" s="9">
        <v>0.006082146007417441</v>
      </c>
      <c r="L36" s="9">
        <v>100.09359000059105</v>
      </c>
      <c r="M36" s="9">
        <v>0.04186336250809973</v>
      </c>
      <c r="N36" s="11"/>
      <c r="O36" s="9">
        <v>100.097385776935</v>
      </c>
      <c r="P36" s="9">
        <v>0.002778021095093322</v>
      </c>
      <c r="Q36" s="9">
        <v>100.1092605851838</v>
      </c>
      <c r="R36" s="9">
        <v>0.029151055851217147</v>
      </c>
      <c r="S36" s="11"/>
      <c r="T36" s="9">
        <v>100.12246459217695</v>
      </c>
      <c r="U36" s="9">
        <v>0.003127695780998453</v>
      </c>
      <c r="V36" s="9">
        <v>100.14592607759276</v>
      </c>
      <c r="W36" s="9">
        <v>0.04192419718829962</v>
      </c>
      <c r="X36" s="11"/>
      <c r="Y36" s="9">
        <v>100.13779427308464</v>
      </c>
      <c r="Z36" s="9">
        <v>0.0022009410144102227</v>
      </c>
      <c r="AA36" s="9">
        <v>100.1189118911558</v>
      </c>
      <c r="AB36" s="9">
        <v>0.02729284990360525</v>
      </c>
      <c r="AD36" s="1">
        <v>100.13442705130055</v>
      </c>
      <c r="AE36" s="1">
        <v>0.019147396554968457</v>
      </c>
      <c r="AF36" s="1">
        <v>100.14109431075002</v>
      </c>
      <c r="AH36" s="1">
        <f t="shared" si="2"/>
        <v>100.13371059499794</v>
      </c>
      <c r="AI36" s="1">
        <f t="shared" si="3"/>
        <v>0.03094306935068436</v>
      </c>
      <c r="AJ36" s="1">
        <f t="shared" si="4"/>
        <v>100.13092300862003</v>
      </c>
      <c r="AK36" s="1">
        <f t="shared" si="5"/>
        <v>0.028266820593630372</v>
      </c>
      <c r="AM36" s="1">
        <v>100.18079190534874</v>
      </c>
      <c r="AN36" s="1">
        <v>0.015731870992725182</v>
      </c>
      <c r="AP36" s="1">
        <v>100.19905352273665</v>
      </c>
      <c r="AQ36" s="1">
        <v>0.042775680387885186</v>
      </c>
      <c r="AS36" s="1">
        <v>100.18753002615423</v>
      </c>
      <c r="AT36" s="1">
        <v>0.004053446315244278</v>
      </c>
      <c r="AV36" s="1">
        <v>100.12309753679125</v>
      </c>
      <c r="AW36" s="1">
        <v>0.022940414273462745</v>
      </c>
      <c r="AY36" s="1">
        <v>100.18066394437773</v>
      </c>
      <c r="AZ36" s="1">
        <v>0.033680173355777</v>
      </c>
      <c r="BB36" s="1">
        <f>AVERAGE(AM36,AP36,AS36,AV36,AY36)</f>
        <v>100.17422738708171</v>
      </c>
      <c r="BC36" s="1">
        <f>STDEV(AM36,AP36,AS36,AV36,AY36)</f>
        <v>0.029546915991687156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2009-05-31T18:05:48Z</dcterms:created>
  <dcterms:modified xsi:type="dcterms:W3CDTF">2013-04-03T18:35:58Z</dcterms:modified>
  <cp:category/>
  <cp:version/>
  <cp:contentType/>
  <cp:contentStatus/>
</cp:coreProperties>
</file>